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5" i="1" l="1"/>
  <c r="F48" i="1" l="1"/>
  <c r="F47" i="1"/>
  <c r="F46" i="1"/>
  <c r="F45" i="1"/>
  <c r="F44" i="1"/>
  <c r="D20" i="1" l="1"/>
  <c r="D22" i="1" s="1"/>
  <c r="E50" i="1"/>
  <c r="D55" i="1"/>
  <c r="D50" i="1"/>
  <c r="E55" i="1"/>
  <c r="G50" i="1"/>
  <c r="D49" i="1" l="1"/>
  <c r="E49" i="1"/>
  <c r="H50" i="1" l="1"/>
  <c r="I50" i="1"/>
  <c r="J50" i="1"/>
  <c r="J49" i="1" s="1"/>
  <c r="K50" i="1"/>
  <c r="L50" i="1"/>
  <c r="L49" i="1" s="1"/>
  <c r="M50" i="1"/>
  <c r="N50" i="1"/>
  <c r="N49" i="1" s="1"/>
  <c r="O50" i="1"/>
  <c r="P50" i="1"/>
  <c r="P49" i="1" s="1"/>
  <c r="Q50" i="1"/>
  <c r="R50" i="1"/>
  <c r="R49" i="1" s="1"/>
  <c r="H55" i="1"/>
  <c r="I55" i="1"/>
  <c r="J55" i="1"/>
  <c r="K55" i="1"/>
  <c r="L55" i="1"/>
  <c r="M55" i="1"/>
  <c r="N55" i="1"/>
  <c r="O55" i="1"/>
  <c r="P55" i="1"/>
  <c r="Q55" i="1"/>
  <c r="R55" i="1"/>
  <c r="G55" i="1"/>
  <c r="G49" i="1" s="1"/>
  <c r="F59" i="1"/>
  <c r="F58" i="1"/>
  <c r="F57" i="1"/>
  <c r="F56" i="1"/>
  <c r="F54" i="1"/>
  <c r="F53" i="1"/>
  <c r="F52" i="1"/>
  <c r="F51" i="1"/>
  <c r="Q49" i="1" l="1"/>
  <c r="O49" i="1"/>
  <c r="M49" i="1"/>
  <c r="K49" i="1"/>
  <c r="I49" i="1"/>
  <c r="H49" i="1"/>
  <c r="F50" i="1"/>
  <c r="F55" i="1"/>
  <c r="F49" i="1" l="1"/>
  <c r="F42" i="1" l="1"/>
  <c r="F40" i="1"/>
  <c r="F38" i="1"/>
  <c r="F36" i="1"/>
  <c r="F35" i="1"/>
  <c r="F34" i="1"/>
  <c r="R32" i="1"/>
  <c r="Q32" i="1"/>
  <c r="P32" i="1"/>
  <c r="O32" i="1"/>
  <c r="N32" i="1"/>
  <c r="M32" i="1"/>
  <c r="L32" i="1"/>
  <c r="K32" i="1"/>
  <c r="J32" i="1"/>
  <c r="I32" i="1"/>
  <c r="H32" i="1"/>
  <c r="G32" i="1"/>
  <c r="F21" i="1"/>
  <c r="F20" i="1"/>
  <c r="F18" i="1"/>
  <c r="F17" i="1"/>
  <c r="F43" i="1" l="1"/>
  <c r="F22" i="1"/>
  <c r="F32" i="1"/>
  <c r="F37" i="1"/>
  <c r="F41" i="1"/>
  <c r="F39" i="1"/>
  <c r="E35" i="1"/>
  <c r="E20" i="1"/>
  <c r="R14" i="1" l="1"/>
  <c r="Q14" i="1"/>
  <c r="P14" i="1"/>
  <c r="O14" i="1"/>
  <c r="N14" i="1"/>
  <c r="M14" i="1"/>
  <c r="L14" i="1"/>
  <c r="K14" i="1"/>
  <c r="J14" i="1"/>
  <c r="I14" i="1"/>
  <c r="H14" i="1"/>
  <c r="G14" i="1"/>
  <c r="E37" i="1" l="1"/>
  <c r="E39" i="1"/>
  <c r="F14" i="1"/>
  <c r="F15" i="1" s="1"/>
  <c r="E41" i="1"/>
  <c r="E43" i="1"/>
  <c r="E22" i="1"/>
</calcChain>
</file>

<file path=xl/sharedStrings.xml><?xml version="1.0" encoding="utf-8"?>
<sst xmlns="http://schemas.openxmlformats.org/spreadsheetml/2006/main" count="183" uniqueCount="122">
  <si>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</si>
  <si>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</si>
  <si>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</si>
  <si>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</si>
  <si>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</si>
  <si>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</si>
  <si>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</si>
  <si>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</si>
  <si>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</si>
  <si>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</si>
  <si>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</si>
  <si>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</si>
  <si>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</si>
  <si>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</si>
  <si>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</si>
  <si>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</si>
  <si>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</si>
  <si>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</si>
  <si>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</si>
  <si>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</si>
  <si>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</si>
  <si>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</si>
  <si>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</si>
  <si>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</si>
  <si>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</si>
  <si>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</si>
  <si>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</si>
  <si>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</si>
  <si>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</si>
  <si>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</si>
  <si>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</si>
  <si>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</si>
  <si>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</si>
  <si>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</si>
  <si>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</si>
  <si>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</si>
  <si>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</si>
  <si>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</si>
  <si>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</si>
  <si>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</si>
  <si>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</si>
  <si>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</si>
  <si>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</si>
  <si>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</si>
  <si>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</si>
  <si>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</si>
  <si>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</si>
  <si>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</si>
  <si>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</si>
  <si>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</si>
  <si>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</si>
  <si>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</si>
  <si>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</si>
  <si>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</si>
  <si>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</si>
  <si>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</si>
  <si>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</si>
  <si>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</si>
  <si>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</si>
  <si>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</si>
  <si>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</si>
  <si>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</si>
  <si>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</si>
  <si>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</si>
  <si>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</si>
  <si>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</si>
  <si>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</si>
  <si>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</si>
  <si>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</si>
  <si>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</si>
  <si>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</si>
  <si>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</si>
  <si>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</si>
  <si>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</si>
  <si>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</si>
  <si>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</si>
  <si>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</si>
  <si>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</si>
  <si>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</si>
  <si>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</si>
  <si>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</si>
  <si>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</si>
  <si>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</si>
  <si>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</si>
  <si>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</si>
  <si>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</si>
  <si>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</si>
  <si>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</si>
  <si>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</si>
  <si>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</si>
  <si>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</si>
  <si>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</si>
  <si>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</si>
  <si>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</si>
  <si>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</si>
  <si>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</si>
  <si>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</si>
  <si>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</si>
  <si>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</si>
  <si>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</si>
  <si>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>Відпуск теплової енергії субєкта господарювання на надання комунальих послуг споживачам, зокрема :</t>
  </si>
  <si>
    <t>9.1</t>
  </si>
  <si>
    <t>9.1.1</t>
  </si>
  <si>
    <t xml:space="preserve">населеня </t>
  </si>
  <si>
    <t>9.1.2</t>
  </si>
  <si>
    <t>релігійні організації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</si>
  <si>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</si>
  <si>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</si>
  <si>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</si>
  <si>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</si>
  <si>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</si>
  <si>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
зокрема на потреби:</t>
  </si>
  <si>
    <t>постачання теплової енергії 
зокрема на потреби:</t>
  </si>
  <si>
    <t>9.2.1</t>
  </si>
  <si>
    <t>9.2.2</t>
  </si>
  <si>
    <t>9.2.3</t>
  </si>
  <si>
    <t>9.2.4</t>
  </si>
  <si>
    <t>від '___' ________ 2021 р. № ____</t>
  </si>
  <si>
    <t>виробництва, транспортування та постачання теплової енергії на 2021 рік</t>
  </si>
  <si>
    <t xml:space="preserve">                      Перший заступник міського голови з питань діяльності виконавчих органів ради                                                                               О.А. Майборода</t>
  </si>
  <si>
    <t xml:space="preserve">                      Заступник директора департаменту інфраструктури міського господарства                                                                                               В.А. Божко</t>
  </si>
  <si>
    <t xml:space="preserve">                      Директор КП "Теплопостачання та водо-каналізаційне господарство"                                                                                                  О.О. Миськів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</si>
</sst>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0" applyFont="1"/>
    <xf numFmtId="0" fontId="2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0" fontId="4" fillId="0" borderId="0" xfId="0" applyFont="1"/>
    <xf numFmtId="0" fontId="8" fillId="0" borderId="0" xfId="1" applyFont="1"/>
    <xf numFmtId="0" fontId="9" fillId="0" borderId="0" xfId="1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1" fillId="0" borderId="0" xfId="1" applyBorder="1"/>
    <xf numFmtId="0" fontId="8" fillId="0" borderId="0" xfId="1" applyFont="1" applyBorder="1"/>
    <xf numFmtId="0" fontId="10" fillId="0" borderId="0" xfId="1" applyFont="1" applyBorder="1"/>
    <xf numFmtId="0" fontId="11" fillId="0" borderId="0" xfId="1" applyFont="1"/>
    <xf numFmtId="4" fontId="8" fillId="0" borderId="0" xfId="1" applyNumberFormat="1" applyFont="1"/>
    <xf numFmtId="0" fontId="10" fillId="0" borderId="0" xfId="1" applyFont="1"/>
    <xf numFmtId="0" fontId="3" fillId="2" borderId="0" xfId="0" applyFont="1" applyFill="1"/>
    <xf numFmtId="0" fontId="14" fillId="0" borderId="0" xfId="1" applyFont="1"/>
    <xf numFmtId="0" fontId="12" fillId="0" borderId="0" xfId="0" applyFont="1"/>
    <xf numFmtId="0" fontId="12" fillId="0" borderId="0" xfId="1" applyFont="1" applyFill="1"/>
    <xf numFmtId="0" fontId="13" fillId="0" borderId="0" xfId="1" applyFont="1" applyBorder="1"/>
    <xf numFmtId="0" fontId="12" fillId="0" borderId="0" xfId="1" applyFont="1" applyBorder="1"/>
    <xf numFmtId="0" fontId="13" fillId="0" borderId="0" xfId="0" applyFont="1"/>
    <xf numFmtId="0" fontId="16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7" fillId="0" borderId="0" xfId="0" applyFont="1"/>
    <xf numFmtId="0" fontId="1" fillId="0" borderId="0" xfId="1" applyAlignment="1"/>
    <xf numFmtId="0" fontId="3" fillId="0" borderId="1" xfId="0" applyFont="1" applyBorder="1" applyAlignment="1"/>
    <xf numFmtId="0" fontId="3" fillId="0" borderId="1" xfId="0" applyFont="1" applyBorder="1"/>
    <xf numFmtId="0" fontId="21" fillId="0" borderId="0" xfId="0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center" vertical="center" wrapText="1"/>
    </xf>
    <xf numFmtId="3" fontId="22" fillId="0" borderId="0" xfId="1" applyNumberFormat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3" fontId="22" fillId="0" borderId="16" xfId="1" applyNumberFormat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3" fontId="22" fillId="0" borderId="11" xfId="1" applyNumberFormat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3" fontId="22" fillId="0" borderId="25" xfId="1" applyNumberFormat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 wrapText="1"/>
    </xf>
    <xf numFmtId="0" fontId="22" fillId="0" borderId="16" xfId="1" applyFont="1" applyBorder="1" applyAlignment="1">
      <alignment vertical="center" wrapText="1"/>
    </xf>
    <xf numFmtId="0" fontId="22" fillId="0" borderId="17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18" xfId="1" applyFont="1" applyBorder="1" applyAlignment="1">
      <alignment vertical="center" wrapText="1"/>
    </xf>
    <xf numFmtId="0" fontId="22" fillId="0" borderId="14" xfId="1" applyFont="1" applyBorder="1" applyAlignment="1">
      <alignment vertical="center" wrapText="1"/>
    </xf>
    <xf numFmtId="0" fontId="22" fillId="0" borderId="29" xfId="1" applyFont="1" applyBorder="1" applyAlignment="1">
      <alignment vertical="center" wrapText="1"/>
    </xf>
    <xf numFmtId="0" fontId="22" fillId="0" borderId="11" xfId="1" applyFont="1" applyBorder="1" applyAlignment="1">
      <alignment vertical="center" wrapText="1"/>
    </xf>
    <xf numFmtId="0" fontId="22" fillId="0" borderId="19" xfId="1" applyFont="1" applyBorder="1" applyAlignment="1">
      <alignment vertical="center" wrapText="1"/>
    </xf>
    <xf numFmtId="0" fontId="22" fillId="0" borderId="9" xfId="1" applyFont="1" applyBorder="1" applyAlignment="1">
      <alignment vertical="center" wrapText="1"/>
    </xf>
    <xf numFmtId="0" fontId="22" fillId="0" borderId="10" xfId="1" applyFont="1" applyBorder="1" applyAlignment="1">
      <alignment vertical="center" wrapText="1"/>
    </xf>
    <xf numFmtId="0" fontId="22" fillId="0" borderId="6" xfId="1" applyFont="1" applyBorder="1" applyAlignment="1">
      <alignment vertical="center" wrapText="1"/>
    </xf>
    <xf numFmtId="0" fontId="23" fillId="0" borderId="0" xfId="0" applyFont="1"/>
    <xf numFmtId="164" fontId="23" fillId="0" borderId="10" xfId="1" applyNumberFormat="1" applyFont="1" applyBorder="1" applyAlignment="1">
      <alignment horizontal="right" vertical="center" wrapText="1"/>
    </xf>
    <xf numFmtId="164" fontId="23" fillId="0" borderId="15" xfId="1" applyNumberFormat="1" applyFont="1" applyBorder="1" applyAlignment="1">
      <alignment horizontal="right" vertical="center" wrapText="1"/>
    </xf>
    <xf numFmtId="164" fontId="18" fillId="0" borderId="10" xfId="1" applyNumberFormat="1" applyFont="1" applyBorder="1" applyAlignment="1">
      <alignment horizontal="right" vertical="center" wrapText="1"/>
    </xf>
    <xf numFmtId="164" fontId="23" fillId="0" borderId="24" xfId="1" applyNumberFormat="1" applyFont="1" applyBorder="1" applyAlignment="1">
      <alignment horizontal="right" vertical="center" wrapText="1"/>
    </xf>
    <xf numFmtId="164" fontId="23" fillId="0" borderId="11" xfId="1" applyNumberFormat="1" applyFont="1" applyFill="1" applyBorder="1" applyAlignment="1">
      <alignment horizontal="right" vertical="center" wrapText="1"/>
    </xf>
    <xf numFmtId="164" fontId="23" fillId="0" borderId="16" xfId="1" applyNumberFormat="1" applyFont="1" applyFill="1" applyBorder="1" applyAlignment="1">
      <alignment horizontal="right" vertical="center" wrapText="1"/>
    </xf>
    <xf numFmtId="164" fontId="23" fillId="0" borderId="25" xfId="1" applyNumberFormat="1" applyFont="1" applyFill="1" applyBorder="1" applyAlignment="1">
      <alignment horizontal="righ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right" vertical="center" wrapText="1"/>
    </xf>
    <xf numFmtId="164" fontId="23" fillId="0" borderId="0" xfId="1" applyNumberFormat="1" applyFont="1" applyBorder="1" applyAlignment="1">
      <alignment horizontal="right" vertical="center" wrapText="1"/>
    </xf>
    <xf numFmtId="164" fontId="23" fillId="0" borderId="27" xfId="1" applyNumberFormat="1" applyFont="1" applyBorder="1" applyAlignment="1">
      <alignment horizontal="right" vertical="center" wrapText="1"/>
    </xf>
    <xf numFmtId="164" fontId="23" fillId="0" borderId="19" xfId="1" applyNumberFormat="1" applyFont="1" applyFill="1" applyBorder="1" applyAlignment="1">
      <alignment horizontal="right" vertical="center" wrapText="1"/>
    </xf>
    <xf numFmtId="164" fontId="23" fillId="0" borderId="18" xfId="1" applyNumberFormat="1" applyFont="1" applyFill="1" applyBorder="1" applyAlignment="1">
      <alignment horizontal="right" vertical="center" wrapText="1"/>
    </xf>
    <xf numFmtId="164" fontId="23" fillId="0" borderId="28" xfId="1" applyNumberFormat="1" applyFont="1" applyFill="1" applyBorder="1" applyAlignment="1">
      <alignment horizontal="right" vertical="center" wrapText="1"/>
    </xf>
    <xf numFmtId="2" fontId="23" fillId="0" borderId="11" xfId="1" applyNumberFormat="1" applyFont="1" applyBorder="1" applyAlignment="1">
      <alignment horizontal="right" vertical="center" wrapText="1"/>
    </xf>
    <xf numFmtId="2" fontId="18" fillId="0" borderId="11" xfId="1" applyNumberFormat="1" applyFont="1" applyBorder="1" applyAlignment="1">
      <alignment horizontal="right" vertical="center" wrapText="1"/>
    </xf>
    <xf numFmtId="3" fontId="23" fillId="0" borderId="19" xfId="1" applyNumberFormat="1" applyFont="1" applyBorder="1" applyAlignment="1">
      <alignment horizontal="center" vertical="center" wrapText="1"/>
    </xf>
    <xf numFmtId="3" fontId="23" fillId="0" borderId="18" xfId="1" applyNumberFormat="1" applyFont="1" applyBorder="1" applyAlignment="1">
      <alignment horizontal="center" vertical="center" wrapText="1"/>
    </xf>
    <xf numFmtId="3" fontId="23" fillId="0" borderId="28" xfId="1" applyNumberFormat="1" applyFont="1" applyBorder="1" applyAlignment="1">
      <alignment horizontal="center" vertical="center" wrapText="1"/>
    </xf>
    <xf numFmtId="3" fontId="23" fillId="0" borderId="9" xfId="1" applyNumberFormat="1" applyFont="1" applyBorder="1" applyAlignment="1">
      <alignment horizontal="center" vertical="center" wrapText="1"/>
    </xf>
    <xf numFmtId="3" fontId="23" fillId="0" borderId="14" xfId="1" applyNumberFormat="1" applyFont="1" applyBorder="1" applyAlignment="1">
      <alignment horizontal="center" vertical="center" wrapText="1"/>
    </xf>
    <xf numFmtId="3" fontId="23" fillId="0" borderId="20" xfId="1" applyNumberFormat="1" applyFont="1" applyBorder="1" applyAlignment="1">
      <alignment horizontal="center" vertical="center" wrapText="1"/>
    </xf>
    <xf numFmtId="3" fontId="23" fillId="0" borderId="8" xfId="1" applyNumberFormat="1" applyFont="1" applyBorder="1" applyAlignment="1">
      <alignment horizontal="center" vertical="center" wrapText="1"/>
    </xf>
    <xf numFmtId="3" fontId="23" fillId="0" borderId="0" xfId="1" applyNumberFormat="1" applyFont="1" applyBorder="1" applyAlignment="1">
      <alignment horizontal="center" vertical="center" wrapText="1"/>
    </xf>
    <xf numFmtId="3" fontId="23" fillId="0" borderId="27" xfId="1" applyNumberFormat="1" applyFont="1" applyBorder="1" applyAlignment="1">
      <alignment horizontal="center" vertical="center" wrapText="1"/>
    </xf>
    <xf numFmtId="164" fontId="23" fillId="2" borderId="29" xfId="1" applyNumberFormat="1" applyFont="1" applyFill="1" applyBorder="1" applyAlignment="1">
      <alignment horizontal="right" vertical="center" wrapText="1"/>
    </xf>
    <xf numFmtId="164" fontId="23" fillId="0" borderId="36" xfId="1" applyNumberFormat="1" applyFont="1" applyBorder="1" applyAlignment="1">
      <alignment horizontal="right" vertical="center" wrapText="1"/>
    </xf>
    <xf numFmtId="3" fontId="23" fillId="2" borderId="29" xfId="1" applyNumberFormat="1" applyFont="1" applyFill="1" applyBorder="1" applyAlignment="1">
      <alignment horizontal="center" vertical="center" wrapText="1"/>
    </xf>
    <xf numFmtId="3" fontId="23" fillId="2" borderId="32" xfId="1" applyNumberFormat="1" applyFont="1" applyFill="1" applyBorder="1" applyAlignment="1">
      <alignment horizontal="center" vertical="center" wrapText="1"/>
    </xf>
    <xf numFmtId="3" fontId="23" fillId="2" borderId="36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right" vertical="center" wrapText="1"/>
    </xf>
    <xf numFmtId="165" fontId="18" fillId="0" borderId="29" xfId="1" applyNumberFormat="1" applyFont="1" applyFill="1" applyBorder="1" applyAlignment="1">
      <alignment horizontal="right" vertical="center" wrapText="1"/>
    </xf>
    <xf numFmtId="165" fontId="23" fillId="2" borderId="29" xfId="1" applyNumberFormat="1" applyFont="1" applyFill="1" applyBorder="1" applyAlignment="1">
      <alignment horizontal="center" vertical="center" wrapText="1"/>
    </xf>
    <xf numFmtId="165" fontId="23" fillId="2" borderId="32" xfId="1" applyNumberFormat="1" applyFont="1" applyFill="1" applyBorder="1" applyAlignment="1">
      <alignment horizontal="center" vertical="center" wrapText="1"/>
    </xf>
    <xf numFmtId="165" fontId="23" fillId="0" borderId="36" xfId="1" applyNumberFormat="1" applyFont="1" applyFill="1" applyBorder="1" applyAlignment="1">
      <alignment horizontal="right" vertical="center" wrapText="1"/>
    </xf>
    <xf numFmtId="164" fontId="23" fillId="0" borderId="29" xfId="1" applyNumberFormat="1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>
      <alignment horizontal="right" vertical="center" wrapText="1"/>
    </xf>
    <xf numFmtId="4" fontId="23" fillId="0" borderId="29" xfId="1" applyNumberFormat="1" applyFont="1" applyFill="1" applyBorder="1" applyAlignment="1">
      <alignment horizontal="right" vertical="center" wrapText="1"/>
    </xf>
    <xf numFmtId="4" fontId="18" fillId="0" borderId="29" xfId="1" applyNumberFormat="1" applyFont="1" applyFill="1" applyBorder="1" applyAlignment="1">
      <alignment horizontal="right" vertical="center" wrapText="1"/>
    </xf>
    <xf numFmtId="164" fontId="24" fillId="0" borderId="29" xfId="1" applyNumberFormat="1" applyFont="1" applyFill="1" applyBorder="1" applyAlignment="1">
      <alignment horizontal="right" vertical="center" wrapText="1"/>
    </xf>
    <xf numFmtId="164" fontId="24" fillId="0" borderId="32" xfId="1" applyNumberFormat="1" applyFont="1" applyFill="1" applyBorder="1" applyAlignment="1">
      <alignment horizontal="right" vertical="center" wrapText="1"/>
    </xf>
    <xf numFmtId="164" fontId="24" fillId="0" borderId="36" xfId="1" applyNumberFormat="1" applyFont="1" applyFill="1" applyBorder="1" applyAlignment="1">
      <alignment horizontal="right" vertical="center" wrapText="1"/>
    </xf>
    <xf numFmtId="164" fontId="23" fillId="0" borderId="36" xfId="1" applyNumberFormat="1" applyFont="1" applyFill="1" applyBorder="1" applyAlignment="1">
      <alignment horizontal="right" vertical="center" wrapText="1"/>
    </xf>
    <xf numFmtId="4" fontId="23" fillId="0" borderId="11" xfId="1" applyNumberFormat="1" applyFont="1" applyFill="1" applyBorder="1" applyAlignment="1">
      <alignment horizontal="right" vertical="center" wrapText="1"/>
    </xf>
    <xf numFmtId="164" fontId="23" fillId="0" borderId="34" xfId="1" applyNumberFormat="1" applyFont="1" applyFill="1" applyBorder="1" applyAlignment="1">
      <alignment horizontal="right" vertical="center" wrapText="1"/>
    </xf>
    <xf numFmtId="4" fontId="23" fillId="0" borderId="9" xfId="1" applyNumberFormat="1" applyFont="1" applyFill="1" applyBorder="1" applyAlignment="1">
      <alignment horizontal="right" vertical="center" wrapText="1"/>
    </xf>
    <xf numFmtId="4" fontId="18" fillId="0" borderId="9" xfId="1" applyNumberFormat="1" applyFont="1" applyFill="1" applyBorder="1" applyAlignment="1">
      <alignment horizontal="right" vertical="center" wrapText="1"/>
    </xf>
    <xf numFmtId="165" fontId="23" fillId="0" borderId="10" xfId="1" applyNumberFormat="1" applyFont="1" applyFill="1" applyBorder="1" applyAlignment="1">
      <alignment horizontal="right" vertical="center" wrapText="1"/>
    </xf>
    <xf numFmtId="165" fontId="18" fillId="0" borderId="10" xfId="1" applyNumberFormat="1" applyFont="1" applyFill="1" applyBorder="1" applyAlignment="1">
      <alignment horizontal="right" vertical="center" wrapText="1"/>
    </xf>
    <xf numFmtId="165" fontId="24" fillId="0" borderId="10" xfId="1" applyNumberFormat="1" applyFont="1" applyFill="1" applyBorder="1" applyAlignment="1">
      <alignment horizontal="right" vertical="center" wrapText="1"/>
    </xf>
    <xf numFmtId="165" fontId="23" fillId="0" borderId="35" xfId="1" applyNumberFormat="1" applyFont="1" applyFill="1" applyBorder="1" applyAlignment="1">
      <alignment horizontal="right" vertical="center" wrapText="1"/>
    </xf>
    <xf numFmtId="165" fontId="24" fillId="0" borderId="29" xfId="1" applyNumberFormat="1" applyFont="1" applyFill="1" applyBorder="1" applyAlignment="1">
      <alignment horizontal="right" vertical="center" wrapText="1"/>
    </xf>
    <xf numFmtId="165" fontId="23" fillId="0" borderId="32" xfId="1" applyNumberFormat="1" applyFont="1" applyFill="1" applyBorder="1" applyAlignment="1">
      <alignment horizontal="right" vertical="center" wrapText="1"/>
    </xf>
    <xf numFmtId="165" fontId="23" fillId="0" borderId="11" xfId="1" applyNumberFormat="1" applyFont="1" applyFill="1" applyBorder="1" applyAlignment="1">
      <alignment horizontal="right" vertical="center" wrapText="1"/>
    </xf>
    <xf numFmtId="165" fontId="18" fillId="0" borderId="11" xfId="1" applyNumberFormat="1" applyFont="1" applyFill="1" applyBorder="1" applyAlignment="1">
      <alignment horizontal="right" vertical="center" wrapText="1"/>
    </xf>
    <xf numFmtId="165" fontId="24" fillId="0" borderId="11" xfId="1" applyNumberFormat="1" applyFont="1" applyFill="1" applyBorder="1" applyAlignment="1">
      <alignment horizontal="right" vertical="center" wrapText="1"/>
    </xf>
    <xf numFmtId="165" fontId="23" fillId="0" borderId="33" xfId="1" applyNumberFormat="1" applyFont="1" applyFill="1" applyBorder="1" applyAlignment="1">
      <alignment horizontal="right" vertical="center" wrapText="1"/>
    </xf>
    <xf numFmtId="165" fontId="23" fillId="0" borderId="25" xfId="1" applyNumberFormat="1" applyFont="1" applyFill="1" applyBorder="1" applyAlignment="1">
      <alignment horizontal="right" vertical="center" wrapText="1"/>
    </xf>
    <xf numFmtId="165" fontId="23" fillId="0" borderId="6" xfId="1" applyNumberFormat="1" applyFont="1" applyFill="1" applyBorder="1" applyAlignment="1">
      <alignment horizontal="right" vertical="center" wrapText="1"/>
    </xf>
    <xf numFmtId="165" fontId="18" fillId="0" borderId="6" xfId="1" applyNumberFormat="1" applyFont="1" applyFill="1" applyBorder="1" applyAlignment="1">
      <alignment horizontal="right" vertical="center" wrapText="1"/>
    </xf>
    <xf numFmtId="165" fontId="24" fillId="0" borderId="6" xfId="1" applyNumberFormat="1" applyFont="1" applyFill="1" applyBorder="1" applyAlignment="1">
      <alignment horizontal="right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1" fillId="0" borderId="8" xfId="0" applyNumberFormat="1" applyFont="1" applyBorder="1" applyAlignment="1">
      <alignment horizontal="center" vertical="center" wrapText="1"/>
    </xf>
    <xf numFmtId="49" fontId="20" fillId="0" borderId="29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164" fontId="18" fillId="2" borderId="29" xfId="1" applyNumberFormat="1" applyFont="1" applyFill="1" applyBorder="1" applyAlignment="1">
      <alignment horizontal="right" vertical="center" wrapText="1"/>
    </xf>
    <xf numFmtId="4" fontId="18" fillId="0" borderId="37" xfId="1" applyNumberFormat="1" applyFont="1" applyFill="1" applyBorder="1" applyAlignment="1">
      <alignment horizontal="right" vertical="center" wrapText="1"/>
    </xf>
    <xf numFmtId="0" fontId="20" fillId="0" borderId="1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5" fontId="24" fillId="0" borderId="0" xfId="1" applyNumberFormat="1" applyFont="1" applyFill="1" applyBorder="1" applyAlignment="1">
      <alignment horizontal="right" vertical="center" wrapText="1"/>
    </xf>
    <xf numFmtId="0" fontId="22" fillId="0" borderId="12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65" fontId="23" fillId="0" borderId="12" xfId="1" applyNumberFormat="1" applyFont="1" applyFill="1" applyBorder="1" applyAlignment="1">
      <alignment horizontal="right" vertical="center" wrapText="1"/>
    </xf>
    <xf numFmtId="165" fontId="18" fillId="0" borderId="12" xfId="1" applyNumberFormat="1" applyFont="1" applyFill="1" applyBorder="1" applyAlignment="1">
      <alignment horizontal="right" vertical="center" wrapText="1"/>
    </xf>
    <xf numFmtId="165" fontId="24" fillId="0" borderId="12" xfId="1" applyNumberFormat="1" applyFont="1" applyFill="1" applyBorder="1" applyAlignment="1">
      <alignment horizontal="right" vertical="center" wrapText="1"/>
    </xf>
    <xf numFmtId="165" fontId="23" fillId="0" borderId="39" xfId="1" applyNumberFormat="1" applyFont="1" applyFill="1" applyBorder="1" applyAlignment="1">
      <alignment horizontal="right" vertical="center" wrapText="1"/>
    </xf>
    <xf numFmtId="165" fontId="23" fillId="0" borderId="40" xfId="1" applyNumberFormat="1" applyFont="1" applyFill="1" applyBorder="1" applyAlignment="1">
      <alignment horizontal="right" vertical="center" wrapText="1"/>
    </xf>
    <xf numFmtId="0" fontId="20" fillId="0" borderId="38" xfId="1" applyFont="1" applyBorder="1" applyAlignment="1">
      <alignment horizontal="center" vertical="center" wrapText="1"/>
    </xf>
    <xf numFmtId="49" fontId="20" fillId="0" borderId="30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0" fontId="22" fillId="0" borderId="38" xfId="1" applyFont="1" applyBorder="1" applyAlignment="1">
      <alignment vertical="center" wrapText="1"/>
    </xf>
    <xf numFmtId="0" fontId="22" fillId="0" borderId="30" xfId="1" applyFont="1" applyBorder="1" applyAlignment="1">
      <alignment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165" fontId="23" fillId="0" borderId="38" xfId="1" applyNumberFormat="1" applyFont="1" applyFill="1" applyBorder="1" applyAlignment="1">
      <alignment horizontal="right" vertical="center" wrapText="1"/>
    </xf>
    <xf numFmtId="165" fontId="23" fillId="0" borderId="30" xfId="1" applyNumberFormat="1" applyFont="1" applyFill="1" applyBorder="1" applyAlignment="1">
      <alignment horizontal="right" vertical="center" wrapText="1"/>
    </xf>
    <xf numFmtId="165" fontId="18" fillId="0" borderId="30" xfId="1" applyNumberFormat="1" applyFont="1" applyFill="1" applyBorder="1" applyAlignment="1">
      <alignment horizontal="right" vertical="center" wrapText="1"/>
    </xf>
    <xf numFmtId="165" fontId="24" fillId="0" borderId="30" xfId="1" applyNumberFormat="1" applyFont="1" applyFill="1" applyBorder="1" applyAlignment="1">
      <alignment horizontal="right" vertical="center" wrapText="1"/>
    </xf>
    <xf numFmtId="165" fontId="23" fillId="0" borderId="24" xfId="1" applyNumberFormat="1" applyFont="1" applyFill="1" applyBorder="1" applyAlignment="1">
      <alignment horizontal="right" vertical="center" wrapText="1"/>
    </xf>
    <xf numFmtId="164" fontId="23" fillId="0" borderId="10" xfId="1" applyNumberFormat="1" applyFont="1" applyFill="1" applyBorder="1" applyAlignment="1">
      <alignment horizontal="right" vertical="center" wrapText="1"/>
    </xf>
    <xf numFmtId="3" fontId="23" fillId="0" borderId="6" xfId="1" applyNumberFormat="1" applyFont="1" applyFill="1" applyBorder="1" applyAlignment="1">
      <alignment horizontal="center" vertical="center" wrapText="1"/>
    </xf>
    <xf numFmtId="164" fontId="23" fillId="0" borderId="38" xfId="1" applyNumberFormat="1" applyFont="1" applyFill="1" applyBorder="1" applyAlignment="1">
      <alignment horizontal="right" vertical="center" wrapText="1"/>
    </xf>
    <xf numFmtId="2" fontId="23" fillId="0" borderId="16" xfId="1" applyNumberFormat="1" applyFont="1" applyFill="1" applyBorder="1" applyAlignment="1">
      <alignment horizontal="right" vertical="center" wrapText="1"/>
    </xf>
    <xf numFmtId="3" fontId="23" fillId="0" borderId="19" xfId="1" applyNumberFormat="1" applyFont="1" applyFill="1" applyBorder="1" applyAlignment="1">
      <alignment horizontal="center" vertical="center" wrapText="1"/>
    </xf>
    <xf numFmtId="3" fontId="23" fillId="0" borderId="9" xfId="1" applyNumberFormat="1" applyFont="1" applyFill="1" applyBorder="1" applyAlignment="1">
      <alignment horizontal="center" vertical="center" wrapText="1"/>
    </xf>
    <xf numFmtId="3" fontId="23" fillId="0" borderId="8" xfId="1" applyNumberFormat="1" applyFont="1" applyFill="1" applyBorder="1" applyAlignment="1">
      <alignment horizontal="center" vertical="center" wrapText="1"/>
    </xf>
    <xf numFmtId="3" fontId="23" fillId="0" borderId="29" xfId="1" applyNumberFormat="1" applyFont="1" applyFill="1" applyBorder="1" applyAlignment="1">
      <alignment horizontal="center" vertical="center" wrapText="1"/>
    </xf>
    <xf numFmtId="164" fontId="23" fillId="0" borderId="15" xfId="1" applyNumberFormat="1" applyFont="1" applyFill="1" applyBorder="1" applyAlignment="1">
      <alignment horizontal="right" vertical="center" wrapText="1"/>
    </xf>
    <xf numFmtId="3" fontId="23" fillId="0" borderId="17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right" vertical="center" wrapText="1"/>
    </xf>
    <xf numFmtId="3" fontId="23" fillId="0" borderId="18" xfId="1" applyNumberFormat="1" applyFont="1" applyFill="1" applyBorder="1" applyAlignment="1">
      <alignment horizontal="center" vertical="center" wrapText="1"/>
    </xf>
    <xf numFmtId="3" fontId="23" fillId="0" borderId="14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0" fillId="0" borderId="12" xfId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7" fillId="0" borderId="0" xfId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/>
    <xf numFmtId="0" fontId="23" fillId="0" borderId="7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029"/>
  <sheetViews>
    <sheetView tabSelected="1" view="pageBreakPreview" topLeftCell="A16" zoomScale="59" zoomScaleNormal="69" zoomScaleSheetLayoutView="59" workbookViewId="0">
      <selection activeCell="H61" sqref="H61"/>
    </sheetView>
  </sheetViews>
  <sheetFormatPr defaultRowHeight="17.25" outlineLevelRow="1"/>
  <cols>
    <col min="1" max="1" width="8.7109375" style="3" customWidth="1"/>
    <col min="2" max="2" width="52.5703125" style="3" customWidth="1"/>
    <col min="3" max="3" width="13.7109375" style="3" customWidth="1"/>
    <col min="4" max="4" width="18" style="3" customWidth="1"/>
    <col min="5" max="5" width="17.5703125" style="24" customWidth="1"/>
    <col min="6" max="6" width="18.28515625" style="11" customWidth="1"/>
    <col min="7" max="18" width="15.7109375" style="3" customWidth="1"/>
    <col min="19" max="16384" width="9.140625" style="3"/>
  </cols>
  <sheetData>
    <row r="1" spans="1:18" ht="26.25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54" t="s">
        <v>90</v>
      </c>
      <c r="Q1" s="35"/>
      <c r="R1" s="26"/>
    </row>
    <row r="2" spans="1:18" ht="26.25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54" t="s">
        <v>88</v>
      </c>
      <c r="Q2" s="35"/>
      <c r="R2" s="26"/>
    </row>
    <row r="3" spans="1:18" ht="26.25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54" t="s">
        <v>0</v>
      </c>
      <c r="Q3" s="35"/>
      <c r="R3" s="26"/>
    </row>
    <row r="4" spans="1:18" ht="27.75" customHeight="1">
      <c r="A4" s="6"/>
      <c r="B4" s="7"/>
      <c r="C4" s="7"/>
      <c r="D4" s="8"/>
      <c r="E4" s="8"/>
      <c r="F4" s="8"/>
      <c r="M4" s="9"/>
      <c r="O4" s="162" t="s">
        <v>117</v>
      </c>
      <c r="Q4" s="35"/>
      <c r="R4" s="26"/>
    </row>
    <row r="5" spans="1:18" ht="26.25" customHeight="1">
      <c r="A5" s="218" t="s">
        <v>91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ht="27" customHeight="1">
      <c r="A6" s="218" t="s">
        <v>118</v>
      </c>
      <c r="B6" s="218"/>
      <c r="C6" s="218"/>
      <c r="D6" s="218"/>
      <c r="E6" s="218"/>
      <c r="F6" s="218"/>
      <c r="G6" s="219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4.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18" ht="19.5" customHeight="1">
      <c r="A8" s="218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18">
      <c r="E9" s="37"/>
      <c r="F9" s="221" t="s">
        <v>53</v>
      </c>
      <c r="G9" s="222"/>
      <c r="H9" s="222"/>
      <c r="I9" s="222"/>
      <c r="J9" s="222"/>
      <c r="K9" s="222"/>
      <c r="L9" s="38"/>
    </row>
    <row r="10" spans="1:18" ht="18.75" customHeight="1" thickBot="1">
      <c r="A10" s="2"/>
      <c r="B10" s="2"/>
      <c r="C10" s="2"/>
      <c r="D10" s="2"/>
      <c r="E10" s="2"/>
      <c r="F10" s="10"/>
      <c r="G10" s="3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6" customFormat="1" ht="41.25" customHeight="1" thickBot="1">
      <c r="A11" s="227" t="s">
        <v>89</v>
      </c>
      <c r="B11" s="225" t="s">
        <v>2</v>
      </c>
      <c r="C11" s="223" t="s">
        <v>3</v>
      </c>
      <c r="D11" s="227" t="s">
        <v>55</v>
      </c>
      <c r="E11" s="230" t="s">
        <v>52</v>
      </c>
      <c r="F11" s="223" t="s">
        <v>54</v>
      </c>
      <c r="G11" s="225" t="s">
        <v>87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</row>
    <row r="12" spans="1:18" s="26" customFormat="1" ht="44.25" customHeight="1" thickBot="1">
      <c r="A12" s="228"/>
      <c r="B12" s="229"/>
      <c r="C12" s="224"/>
      <c r="D12" s="228"/>
      <c r="E12" s="231"/>
      <c r="F12" s="224"/>
      <c r="G12" s="138" t="s">
        <v>4</v>
      </c>
      <c r="H12" s="138" t="s">
        <v>5</v>
      </c>
      <c r="I12" s="138" t="s">
        <v>6</v>
      </c>
      <c r="J12" s="141" t="s">
        <v>7</v>
      </c>
      <c r="K12" s="138" t="s">
        <v>8</v>
      </c>
      <c r="L12" s="138" t="s">
        <v>9</v>
      </c>
      <c r="M12" s="138" t="s">
        <v>10</v>
      </c>
      <c r="N12" s="138" t="s">
        <v>11</v>
      </c>
      <c r="O12" s="138" t="s">
        <v>12</v>
      </c>
      <c r="P12" s="138" t="s">
        <v>13</v>
      </c>
      <c r="Q12" s="138" t="s">
        <v>14</v>
      </c>
      <c r="R12" s="141" t="s">
        <v>15</v>
      </c>
    </row>
    <row r="13" spans="1:18" s="26" customFormat="1" ht="22.5" customHeight="1" thickBot="1">
      <c r="A13" s="142" t="s">
        <v>16</v>
      </c>
      <c r="B13" s="143" t="s">
        <v>17</v>
      </c>
      <c r="C13" s="142" t="s">
        <v>18</v>
      </c>
      <c r="D13" s="142" t="s">
        <v>19</v>
      </c>
      <c r="E13" s="144" t="s">
        <v>20</v>
      </c>
      <c r="F13" s="142" t="s">
        <v>21</v>
      </c>
      <c r="G13" s="143" t="s">
        <v>22</v>
      </c>
      <c r="H13" s="145" t="s">
        <v>23</v>
      </c>
      <c r="I13" s="142" t="s">
        <v>24</v>
      </c>
      <c r="J13" s="145" t="s">
        <v>25</v>
      </c>
      <c r="K13" s="145" t="s">
        <v>26</v>
      </c>
      <c r="L13" s="142" t="s">
        <v>27</v>
      </c>
      <c r="M13" s="142" t="s">
        <v>28</v>
      </c>
      <c r="N13" s="142" t="s">
        <v>29</v>
      </c>
      <c r="O13" s="142" t="s">
        <v>30</v>
      </c>
      <c r="P13" s="142" t="s">
        <v>31</v>
      </c>
      <c r="Q13" s="142" t="s">
        <v>32</v>
      </c>
      <c r="R13" s="146" t="s">
        <v>33</v>
      </c>
    </row>
    <row r="14" spans="1:18" s="26" customFormat="1" ht="66.75" customHeight="1">
      <c r="A14" s="43" t="s">
        <v>92</v>
      </c>
      <c r="B14" s="62" t="s">
        <v>56</v>
      </c>
      <c r="C14" s="53" t="s">
        <v>34</v>
      </c>
      <c r="D14" s="47">
        <v>0</v>
      </c>
      <c r="E14" s="50">
        <v>0</v>
      </c>
      <c r="F14" s="53">
        <f>SUM(G14:R14)</f>
        <v>0</v>
      </c>
      <c r="G14" s="54">
        <f>G15</f>
        <v>0</v>
      </c>
      <c r="H14" s="53">
        <f t="shared" ref="H14:R14" si="0">H15</f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8">
        <f t="shared" si="0"/>
        <v>0</v>
      </c>
    </row>
    <row r="15" spans="1:18" s="26" customFormat="1" ht="84" customHeight="1">
      <c r="A15" s="44" t="s">
        <v>35</v>
      </c>
      <c r="B15" s="63" t="s">
        <v>36</v>
      </c>
      <c r="C15" s="48" t="s">
        <v>34</v>
      </c>
      <c r="D15" s="48">
        <v>0</v>
      </c>
      <c r="E15" s="51">
        <v>0</v>
      </c>
      <c r="F15" s="48">
        <f>F14</f>
        <v>0</v>
      </c>
      <c r="G15" s="55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9">
        <v>0</v>
      </c>
    </row>
    <row r="16" spans="1:18" s="26" customFormat="1" ht="22.5" customHeight="1" thickBot="1">
      <c r="A16" s="45" t="s">
        <v>37</v>
      </c>
      <c r="B16" s="64" t="s">
        <v>57</v>
      </c>
      <c r="C16" s="49" t="s">
        <v>34</v>
      </c>
      <c r="D16" s="49">
        <v>0</v>
      </c>
      <c r="E16" s="52">
        <v>0</v>
      </c>
      <c r="F16" s="49">
        <v>0</v>
      </c>
      <c r="G16" s="56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60">
        <v>0</v>
      </c>
    </row>
    <row r="17" spans="1:18" s="26" customFormat="1" ht="81.75" customHeight="1">
      <c r="A17" s="43" t="s">
        <v>93</v>
      </c>
      <c r="B17" s="62" t="s">
        <v>58</v>
      </c>
      <c r="C17" s="53" t="s">
        <v>34</v>
      </c>
      <c r="D17" s="189">
        <v>255369.52799999999</v>
      </c>
      <c r="E17" s="197">
        <v>229848.236</v>
      </c>
      <c r="F17" s="77">
        <f>SUM(G17:R17)</f>
        <v>237115.35900000003</v>
      </c>
      <c r="G17" s="76">
        <v>48475.635000000002</v>
      </c>
      <c r="H17" s="75">
        <v>38058.732000000004</v>
      </c>
      <c r="I17" s="75">
        <v>35916.650999999998</v>
      </c>
      <c r="J17" s="75">
        <v>14302.261</v>
      </c>
      <c r="K17" s="75">
        <v>4798.8220000000001</v>
      </c>
      <c r="L17" s="75">
        <v>4126.1229999999996</v>
      </c>
      <c r="M17" s="75">
        <v>4017.2910000000002</v>
      </c>
      <c r="N17" s="75">
        <v>3955.4969999999998</v>
      </c>
      <c r="O17" s="75">
        <v>3767.5569999999998</v>
      </c>
      <c r="P17" s="75">
        <v>6736.6559999999999</v>
      </c>
      <c r="Q17" s="75">
        <v>32675.278999999999</v>
      </c>
      <c r="R17" s="78">
        <v>40284.855000000003</v>
      </c>
    </row>
    <row r="18" spans="1:18" s="26" customFormat="1" ht="59.25" customHeight="1">
      <c r="A18" s="44" t="s">
        <v>38</v>
      </c>
      <c r="B18" s="63" t="s">
        <v>59</v>
      </c>
      <c r="C18" s="48" t="s">
        <v>34</v>
      </c>
      <c r="D18" s="79">
        <v>255369.52799999999</v>
      </c>
      <c r="E18" s="197">
        <v>229848.236</v>
      </c>
      <c r="F18" s="77">
        <f>SUM(G18:R18)</f>
        <v>237115.35900000003</v>
      </c>
      <c r="G18" s="80">
        <v>48475.635000000002</v>
      </c>
      <c r="H18" s="79">
        <v>38058.732000000004</v>
      </c>
      <c r="I18" s="79">
        <v>35916.650999999998</v>
      </c>
      <c r="J18" s="79">
        <v>14302.261</v>
      </c>
      <c r="K18" s="79">
        <v>4798.8220000000001</v>
      </c>
      <c r="L18" s="79">
        <v>4126.1229999999996</v>
      </c>
      <c r="M18" s="79">
        <v>4017.2910000000002</v>
      </c>
      <c r="N18" s="79">
        <v>3955.4969999999998</v>
      </c>
      <c r="O18" s="79">
        <v>3767.5569999999998</v>
      </c>
      <c r="P18" s="79">
        <v>6736.6559999999999</v>
      </c>
      <c r="Q18" s="79">
        <v>32675.278999999999</v>
      </c>
      <c r="R18" s="81">
        <v>40284.855000000003</v>
      </c>
    </row>
    <row r="19" spans="1:18" s="26" customFormat="1" ht="88.5" customHeight="1" thickBot="1">
      <c r="A19" s="45" t="s">
        <v>39</v>
      </c>
      <c r="B19" s="64" t="s">
        <v>62</v>
      </c>
      <c r="C19" s="49" t="s">
        <v>34</v>
      </c>
      <c r="D19" s="190">
        <v>0</v>
      </c>
      <c r="E19" s="198">
        <v>0</v>
      </c>
      <c r="F19" s="82">
        <v>0</v>
      </c>
      <c r="G19" s="83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4">
        <v>0</v>
      </c>
    </row>
    <row r="20" spans="1:18" s="26" customFormat="1" ht="66" customHeight="1">
      <c r="A20" s="46" t="s">
        <v>94</v>
      </c>
      <c r="B20" s="65" t="s">
        <v>60</v>
      </c>
      <c r="C20" s="147" t="s">
        <v>34</v>
      </c>
      <c r="D20" s="191">
        <f>D17+D14</f>
        <v>255369.52799999999</v>
      </c>
      <c r="E20" s="191">
        <f>E17+E14</f>
        <v>229848.236</v>
      </c>
      <c r="F20" s="77">
        <f>SUM(G20:R20)</f>
        <v>237115.35900000003</v>
      </c>
      <c r="G20" s="86">
        <v>48475.635000000002</v>
      </c>
      <c r="H20" s="85">
        <v>38058.732000000004</v>
      </c>
      <c r="I20" s="85">
        <v>35916.650999999998</v>
      </c>
      <c r="J20" s="85">
        <v>14302.261</v>
      </c>
      <c r="K20" s="85">
        <v>4798.8220000000001</v>
      </c>
      <c r="L20" s="85">
        <v>4126.1229999999996</v>
      </c>
      <c r="M20" s="85">
        <v>4017.2910000000002</v>
      </c>
      <c r="N20" s="85">
        <v>3955.4969999999998</v>
      </c>
      <c r="O20" s="85">
        <v>3767.5569999999998</v>
      </c>
      <c r="P20" s="85">
        <v>6736.6559999999999</v>
      </c>
      <c r="Q20" s="85">
        <v>32675.278999999999</v>
      </c>
      <c r="R20" s="87">
        <v>40284.855000000003</v>
      </c>
    </row>
    <row r="21" spans="1:18" s="26" customFormat="1" ht="49.5" customHeight="1">
      <c r="A21" s="205" t="s">
        <v>95</v>
      </c>
      <c r="B21" s="66" t="s">
        <v>40</v>
      </c>
      <c r="C21" s="148" t="s">
        <v>34</v>
      </c>
      <c r="D21" s="88">
        <v>70249.258000000002</v>
      </c>
      <c r="E21" s="199">
        <v>65846.853000000003</v>
      </c>
      <c r="F21" s="77">
        <f>SUM(G21:R21)</f>
        <v>34650.873999999996</v>
      </c>
      <c r="G21" s="89">
        <v>4727.2190000000001</v>
      </c>
      <c r="H21" s="88">
        <v>4135.6419999999998</v>
      </c>
      <c r="I21" s="88">
        <v>4070.0990000000002</v>
      </c>
      <c r="J21" s="88">
        <v>2344.8290000000002</v>
      </c>
      <c r="K21" s="88">
        <v>1898.7750000000001</v>
      </c>
      <c r="L21" s="88">
        <v>1333.7249999999999</v>
      </c>
      <c r="M21" s="88">
        <v>1841.383</v>
      </c>
      <c r="N21" s="88">
        <v>1847.857</v>
      </c>
      <c r="O21" s="88">
        <v>1633.924</v>
      </c>
      <c r="P21" s="88">
        <v>2565.4009999999998</v>
      </c>
      <c r="Q21" s="88">
        <v>3797.9050000000002</v>
      </c>
      <c r="R21" s="90">
        <v>4454.1149999999998</v>
      </c>
    </row>
    <row r="22" spans="1:18" s="26" customFormat="1" ht="30.75" customHeight="1">
      <c r="A22" s="206"/>
      <c r="B22" s="63" t="s">
        <v>61</v>
      </c>
      <c r="C22" s="48" t="s">
        <v>41</v>
      </c>
      <c r="D22" s="192">
        <f>D21/D20*100</f>
        <v>27.508864722497357</v>
      </c>
      <c r="E22" s="192">
        <f>E21/E20*100</f>
        <v>28.647969697709581</v>
      </c>
      <c r="F22" s="92">
        <f>F21/F20*100</f>
        <v>14.613508861735097</v>
      </c>
      <c r="G22" s="91">
        <v>9.75</v>
      </c>
      <c r="H22" s="91">
        <v>10.87</v>
      </c>
      <c r="I22" s="91">
        <v>11.33</v>
      </c>
      <c r="J22" s="91">
        <v>16.39</v>
      </c>
      <c r="K22" s="91">
        <v>39.57</v>
      </c>
      <c r="L22" s="91">
        <v>32.32</v>
      </c>
      <c r="M22" s="91">
        <v>45.84</v>
      </c>
      <c r="N22" s="91">
        <v>46.72</v>
      </c>
      <c r="O22" s="91">
        <v>43.37</v>
      </c>
      <c r="P22" s="91">
        <v>38.08</v>
      </c>
      <c r="Q22" s="91">
        <v>11.62</v>
      </c>
      <c r="R22" s="91">
        <v>11.06</v>
      </c>
    </row>
    <row r="23" spans="1:18" s="26" customFormat="1" ht="80.25" customHeight="1">
      <c r="A23" s="205" t="s">
        <v>42</v>
      </c>
      <c r="B23" s="66" t="s">
        <v>63</v>
      </c>
      <c r="C23" s="148" t="s">
        <v>34</v>
      </c>
      <c r="D23" s="193">
        <v>0</v>
      </c>
      <c r="E23" s="200">
        <v>0</v>
      </c>
      <c r="F23" s="93">
        <v>0</v>
      </c>
      <c r="G23" s="94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5">
        <v>0</v>
      </c>
    </row>
    <row r="24" spans="1:18" s="26" customFormat="1" ht="24.75" customHeight="1" thickBot="1">
      <c r="A24" s="207"/>
      <c r="B24" s="67" t="s">
        <v>64</v>
      </c>
      <c r="C24" s="149" t="s">
        <v>41</v>
      </c>
      <c r="D24" s="194">
        <v>0</v>
      </c>
      <c r="E24" s="201">
        <v>0</v>
      </c>
      <c r="F24" s="96">
        <v>0</v>
      </c>
      <c r="G24" s="97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8">
        <v>0</v>
      </c>
    </row>
    <row r="25" spans="1:18" s="26" customFormat="1" ht="60" customHeight="1">
      <c r="A25" s="155" t="s">
        <v>96</v>
      </c>
      <c r="B25" s="65" t="s">
        <v>65</v>
      </c>
      <c r="C25" s="147" t="s">
        <v>34</v>
      </c>
      <c r="D25" s="195">
        <v>0</v>
      </c>
      <c r="E25" s="202">
        <v>0</v>
      </c>
      <c r="F25" s="99">
        <v>0</v>
      </c>
      <c r="G25" s="100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101">
        <v>0</v>
      </c>
    </row>
    <row r="26" spans="1:18" s="26" customFormat="1" ht="65.25" customHeight="1">
      <c r="A26" s="210" t="s">
        <v>97</v>
      </c>
      <c r="B26" s="66" t="s">
        <v>66</v>
      </c>
      <c r="C26" s="148" t="s">
        <v>34</v>
      </c>
      <c r="D26" s="193">
        <v>0</v>
      </c>
      <c r="E26" s="200">
        <v>0</v>
      </c>
      <c r="F26" s="93">
        <v>0</v>
      </c>
      <c r="G26" s="94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5">
        <v>0</v>
      </c>
    </row>
    <row r="27" spans="1:18" s="26" customFormat="1" ht="22.5" customHeight="1" thickBot="1">
      <c r="A27" s="211"/>
      <c r="B27" s="67" t="s">
        <v>67</v>
      </c>
      <c r="C27" s="149" t="s">
        <v>68</v>
      </c>
      <c r="D27" s="194">
        <v>0</v>
      </c>
      <c r="E27" s="201">
        <v>0</v>
      </c>
      <c r="F27" s="96">
        <v>0</v>
      </c>
      <c r="G27" s="97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8">
        <v>0</v>
      </c>
    </row>
    <row r="28" spans="1:18" s="26" customFormat="1" ht="18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26" customFormat="1" ht="32.25" customHeight="1">
      <c r="A29" s="214">
        <v>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</row>
    <row r="30" spans="1:18" s="26" customFormat="1" ht="21" customHeight="1" thickBot="1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</row>
    <row r="31" spans="1:18" s="26" customFormat="1" ht="20.25" customHeight="1" thickBot="1">
      <c r="A31" s="138" t="s">
        <v>16</v>
      </c>
      <c r="B31" s="138" t="s">
        <v>17</v>
      </c>
      <c r="C31" s="139" t="s">
        <v>18</v>
      </c>
      <c r="D31" s="138">
        <v>4</v>
      </c>
      <c r="E31" s="140" t="s">
        <v>20</v>
      </c>
      <c r="F31" s="138" t="s">
        <v>21</v>
      </c>
      <c r="G31" s="138" t="s">
        <v>22</v>
      </c>
      <c r="H31" s="138" t="s">
        <v>23</v>
      </c>
      <c r="I31" s="138" t="s">
        <v>24</v>
      </c>
      <c r="J31" s="138" t="s">
        <v>25</v>
      </c>
      <c r="K31" s="138" t="s">
        <v>26</v>
      </c>
      <c r="L31" s="139" t="s">
        <v>27</v>
      </c>
      <c r="M31" s="138" t="s">
        <v>28</v>
      </c>
      <c r="N31" s="138" t="s">
        <v>29</v>
      </c>
      <c r="O31" s="138" t="s">
        <v>30</v>
      </c>
      <c r="P31" s="138" t="s">
        <v>31</v>
      </c>
      <c r="Q31" s="138" t="s">
        <v>32</v>
      </c>
      <c r="R31" s="141" t="s">
        <v>33</v>
      </c>
    </row>
    <row r="32" spans="1:18" s="26" customFormat="1" ht="59.25" customHeight="1">
      <c r="A32" s="156" t="s">
        <v>98</v>
      </c>
      <c r="B32" s="68" t="s">
        <v>43</v>
      </c>
      <c r="C32" s="150" t="s">
        <v>34</v>
      </c>
      <c r="D32" s="112">
        <v>185120.27</v>
      </c>
      <c r="E32" s="112">
        <v>164001.383</v>
      </c>
      <c r="F32" s="163">
        <f t="shared" ref="F32:R32" si="1">F33+F34+F35</f>
        <v>202464.486</v>
      </c>
      <c r="G32" s="102">
        <f t="shared" si="1"/>
        <v>43748.415999999997</v>
      </c>
      <c r="H32" s="102">
        <f t="shared" si="1"/>
        <v>33923.089999999997</v>
      </c>
      <c r="I32" s="102">
        <f t="shared" si="1"/>
        <v>31846.550999999999</v>
      </c>
      <c r="J32" s="102">
        <f t="shared" si="1"/>
        <v>11957.432000000001</v>
      </c>
      <c r="K32" s="102">
        <f t="shared" si="1"/>
        <v>2900.0479999999998</v>
      </c>
      <c r="L32" s="102">
        <f t="shared" si="1"/>
        <v>2792.3980000000001</v>
      </c>
      <c r="M32" s="102">
        <f t="shared" si="1"/>
        <v>2175.9079999999999</v>
      </c>
      <c r="N32" s="102">
        <f t="shared" si="1"/>
        <v>2107.64</v>
      </c>
      <c r="O32" s="102">
        <f t="shared" si="1"/>
        <v>2133.6329999999998</v>
      </c>
      <c r="P32" s="102">
        <f t="shared" si="1"/>
        <v>4171.2559999999994</v>
      </c>
      <c r="Q32" s="102">
        <f t="shared" si="1"/>
        <v>28877.374</v>
      </c>
      <c r="R32" s="102">
        <f t="shared" si="1"/>
        <v>35830.740000000005</v>
      </c>
    </row>
    <row r="33" spans="1:18" s="26" customFormat="1" ht="60" customHeight="1">
      <c r="A33" s="61" t="s">
        <v>69</v>
      </c>
      <c r="B33" s="68" t="s">
        <v>72</v>
      </c>
      <c r="C33" s="150" t="s">
        <v>34</v>
      </c>
      <c r="D33" s="196">
        <v>0</v>
      </c>
      <c r="E33" s="196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5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6">
        <v>0</v>
      </c>
    </row>
    <row r="34" spans="1:18" s="26" customFormat="1" ht="54.75" customHeight="1">
      <c r="A34" s="61" t="s">
        <v>70</v>
      </c>
      <c r="B34" s="68" t="s">
        <v>73</v>
      </c>
      <c r="C34" s="150" t="s">
        <v>34</v>
      </c>
      <c r="D34" s="107">
        <v>142.08799999999999</v>
      </c>
      <c r="E34" s="112">
        <v>125.82899999999999</v>
      </c>
      <c r="F34" s="77">
        <f>SUM(G34:R34)</f>
        <v>163.88400000000001</v>
      </c>
      <c r="G34" s="107">
        <v>36.497999999999998</v>
      </c>
      <c r="H34" s="107">
        <v>31.933</v>
      </c>
      <c r="I34" s="107">
        <v>28.803999999999998</v>
      </c>
      <c r="J34" s="107">
        <v>6.6879999999999997</v>
      </c>
      <c r="K34" s="109">
        <v>0</v>
      </c>
      <c r="L34" s="110">
        <v>0</v>
      </c>
      <c r="M34" s="109">
        <v>0</v>
      </c>
      <c r="N34" s="109">
        <v>0</v>
      </c>
      <c r="O34" s="109">
        <v>0</v>
      </c>
      <c r="P34" s="107">
        <v>2.6240000000000001</v>
      </c>
      <c r="Q34" s="107">
        <v>25.126000000000001</v>
      </c>
      <c r="R34" s="111">
        <v>32.210999999999999</v>
      </c>
    </row>
    <row r="35" spans="1:18" s="26" customFormat="1" ht="65.25" customHeight="1">
      <c r="A35" s="44" t="s">
        <v>71</v>
      </c>
      <c r="B35" s="68" t="s">
        <v>74</v>
      </c>
      <c r="C35" s="150" t="s">
        <v>34</v>
      </c>
      <c r="D35" s="112">
        <f>D36+D38+D40+D42</f>
        <v>184978.18200000003</v>
      </c>
      <c r="E35" s="112">
        <f>E36+E38+E40+E42</f>
        <v>163875.554</v>
      </c>
      <c r="F35" s="77">
        <f>SUM(G35:R35)</f>
        <v>202300.60200000001</v>
      </c>
      <c r="G35" s="112">
        <v>43711.917999999998</v>
      </c>
      <c r="H35" s="112">
        <v>33891.156999999999</v>
      </c>
      <c r="I35" s="112">
        <v>31817.746999999999</v>
      </c>
      <c r="J35" s="112">
        <v>11950.744000000001</v>
      </c>
      <c r="K35" s="112">
        <v>2900.0479999999998</v>
      </c>
      <c r="L35" s="112">
        <v>2792.3980000000001</v>
      </c>
      <c r="M35" s="112">
        <v>2175.9079999999999</v>
      </c>
      <c r="N35" s="112">
        <v>2107.64</v>
      </c>
      <c r="O35" s="112">
        <v>2133.6329999999998</v>
      </c>
      <c r="P35" s="112">
        <v>4168.6319999999996</v>
      </c>
      <c r="Q35" s="112">
        <v>28852.248</v>
      </c>
      <c r="R35" s="112">
        <v>35798.529000000002</v>
      </c>
    </row>
    <row r="36" spans="1:18" s="26" customFormat="1" ht="26.25" customHeight="1">
      <c r="A36" s="212" t="s">
        <v>75</v>
      </c>
      <c r="B36" s="68" t="s">
        <v>76</v>
      </c>
      <c r="C36" s="150" t="s">
        <v>34</v>
      </c>
      <c r="D36" s="112">
        <v>146257.35200000001</v>
      </c>
      <c r="E36" s="112">
        <v>131540.61300000001</v>
      </c>
      <c r="F36" s="77">
        <f>SUM(G36:R36)</f>
        <v>155799.74099999998</v>
      </c>
      <c r="G36" s="112">
        <v>32756.803</v>
      </c>
      <c r="H36" s="112">
        <v>25253.912</v>
      </c>
      <c r="I36" s="112">
        <v>23740.896000000001</v>
      </c>
      <c r="J36" s="112">
        <v>9857.0849999999991</v>
      </c>
      <c r="K36" s="112">
        <v>2604.0120000000002</v>
      </c>
      <c r="L36" s="113">
        <v>2539.8470000000002</v>
      </c>
      <c r="M36" s="112">
        <v>2044.451</v>
      </c>
      <c r="N36" s="112">
        <v>1960.125</v>
      </c>
      <c r="O36" s="112">
        <v>1953.655</v>
      </c>
      <c r="P36" s="112">
        <v>3655.7359999999999</v>
      </c>
      <c r="Q36" s="112">
        <v>22052.157999999999</v>
      </c>
      <c r="R36" s="103">
        <v>27381.061000000002</v>
      </c>
    </row>
    <row r="37" spans="1:18" s="26" customFormat="1" ht="33" customHeight="1">
      <c r="A37" s="213"/>
      <c r="B37" s="68" t="s">
        <v>81</v>
      </c>
      <c r="C37" s="150" t="s">
        <v>41</v>
      </c>
      <c r="D37" s="114">
        <v>78.105174657024079</v>
      </c>
      <c r="E37" s="114">
        <f>E36/E35*100</f>
        <v>80.268600037806749</v>
      </c>
      <c r="F37" s="115">
        <f>F36/F35*100</f>
        <v>77.013977941598</v>
      </c>
      <c r="G37" s="114">
        <v>74.88</v>
      </c>
      <c r="H37" s="114">
        <v>74.44</v>
      </c>
      <c r="I37" s="114">
        <v>74.55</v>
      </c>
      <c r="J37" s="114">
        <v>82.43</v>
      </c>
      <c r="K37" s="114">
        <v>89.79</v>
      </c>
      <c r="L37" s="114">
        <v>90.96</v>
      </c>
      <c r="M37" s="114">
        <v>93.96</v>
      </c>
      <c r="N37" s="114">
        <v>93</v>
      </c>
      <c r="O37" s="114">
        <v>91.56</v>
      </c>
      <c r="P37" s="114">
        <v>87.64</v>
      </c>
      <c r="Q37" s="114">
        <v>76.36</v>
      </c>
      <c r="R37" s="114">
        <v>76.42</v>
      </c>
    </row>
    <row r="38" spans="1:18" s="26" customFormat="1" ht="24" customHeight="1" outlineLevel="1">
      <c r="A38" s="212" t="s">
        <v>77</v>
      </c>
      <c r="B38" s="68" t="s">
        <v>78</v>
      </c>
      <c r="C38" s="150" t="s">
        <v>44</v>
      </c>
      <c r="D38" s="112">
        <v>261.178</v>
      </c>
      <c r="E38" s="112">
        <v>206.381</v>
      </c>
      <c r="F38" s="77">
        <f>SUM(G38:R38)</f>
        <v>395.017</v>
      </c>
      <c r="G38" s="116">
        <v>78.194999999999993</v>
      </c>
      <c r="H38" s="116">
        <v>93.135000000000005</v>
      </c>
      <c r="I38" s="116">
        <v>61.042000000000002</v>
      </c>
      <c r="J38" s="116">
        <v>16.411999999999999</v>
      </c>
      <c r="K38" s="116">
        <v>0</v>
      </c>
      <c r="L38" s="117">
        <v>0</v>
      </c>
      <c r="M38" s="116">
        <v>0</v>
      </c>
      <c r="N38" s="116">
        <v>0</v>
      </c>
      <c r="O38" s="116">
        <v>0</v>
      </c>
      <c r="P38" s="116">
        <v>2.2639999999999998</v>
      </c>
      <c r="Q38" s="116">
        <v>59.252000000000002</v>
      </c>
      <c r="R38" s="118">
        <v>84.716999999999999</v>
      </c>
    </row>
    <row r="39" spans="1:18" s="26" customFormat="1" ht="27" customHeight="1" outlineLevel="1">
      <c r="A39" s="213"/>
      <c r="B39" s="68" t="s">
        <v>81</v>
      </c>
      <c r="C39" s="150" t="s">
        <v>44</v>
      </c>
      <c r="D39" s="114">
        <v>6.6498623622005995E-2</v>
      </c>
      <c r="E39" s="114">
        <f>E38/E35*100</f>
        <v>0.12593763679969008</v>
      </c>
      <c r="F39" s="115">
        <f>F38/F35*100</f>
        <v>0.19526239472090151</v>
      </c>
      <c r="G39" s="114">
        <v>0.18</v>
      </c>
      <c r="H39" s="114">
        <v>0.27</v>
      </c>
      <c r="I39" s="114">
        <v>0.19</v>
      </c>
      <c r="J39" s="114">
        <v>0.14000000000000001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0.05</v>
      </c>
      <c r="Q39" s="114">
        <v>0.21</v>
      </c>
      <c r="R39" s="114">
        <v>0.24</v>
      </c>
    </row>
    <row r="40" spans="1:18" s="26" customFormat="1" ht="27" customHeight="1">
      <c r="A40" s="205" t="s">
        <v>79</v>
      </c>
      <c r="B40" s="68" t="s">
        <v>45</v>
      </c>
      <c r="C40" s="150" t="s">
        <v>34</v>
      </c>
      <c r="D40" s="112">
        <v>23120.723999999998</v>
      </c>
      <c r="E40" s="112">
        <v>18333.112000000001</v>
      </c>
      <c r="F40" s="77">
        <f>SUM(G40:R40)</f>
        <v>25062.525000000001</v>
      </c>
      <c r="G40" s="112">
        <v>5944.4449999999997</v>
      </c>
      <c r="H40" s="112">
        <v>4770.6670000000004</v>
      </c>
      <c r="I40" s="112">
        <v>4436.8530000000001</v>
      </c>
      <c r="J40" s="112">
        <v>1076.924</v>
      </c>
      <c r="K40" s="112">
        <v>236.51400000000001</v>
      </c>
      <c r="L40" s="113">
        <v>205.279</v>
      </c>
      <c r="M40" s="112">
        <v>69.316000000000003</v>
      </c>
      <c r="N40" s="112">
        <v>110.473</v>
      </c>
      <c r="O40" s="112">
        <v>148.55799999999999</v>
      </c>
      <c r="P40" s="112">
        <v>293.84500000000003</v>
      </c>
      <c r="Q40" s="112">
        <v>3397.8780000000002</v>
      </c>
      <c r="R40" s="119">
        <v>4371.7730000000001</v>
      </c>
    </row>
    <row r="41" spans="1:18" s="26" customFormat="1" ht="29.25" customHeight="1">
      <c r="A41" s="206"/>
      <c r="B41" s="69" t="s">
        <v>82</v>
      </c>
      <c r="C41" s="151" t="s">
        <v>41</v>
      </c>
      <c r="D41" s="120">
        <v>13.080324732079731</v>
      </c>
      <c r="E41" s="120">
        <f>E40/E35*100</f>
        <v>11.187215879679039</v>
      </c>
      <c r="F41" s="164">
        <f>F40/F35*100</f>
        <v>12.388754532722547</v>
      </c>
      <c r="G41" s="120">
        <v>13.59</v>
      </c>
      <c r="H41" s="120">
        <v>14.06</v>
      </c>
      <c r="I41" s="120">
        <v>13.93</v>
      </c>
      <c r="J41" s="120">
        <v>9.01</v>
      </c>
      <c r="K41" s="120">
        <v>8.16</v>
      </c>
      <c r="L41" s="120">
        <v>7.35</v>
      </c>
      <c r="M41" s="120">
        <v>3.19</v>
      </c>
      <c r="N41" s="120">
        <v>5.24</v>
      </c>
      <c r="O41" s="120">
        <v>6.96</v>
      </c>
      <c r="P41" s="120">
        <v>7.04</v>
      </c>
      <c r="Q41" s="120">
        <v>11.77</v>
      </c>
      <c r="R41" s="120">
        <v>12.2</v>
      </c>
    </row>
    <row r="42" spans="1:18" s="26" customFormat="1" ht="23.25" customHeight="1">
      <c r="A42" s="205" t="s">
        <v>80</v>
      </c>
      <c r="B42" s="70" t="s">
        <v>46</v>
      </c>
      <c r="C42" s="152" t="s">
        <v>34</v>
      </c>
      <c r="D42" s="88">
        <v>15338.928</v>
      </c>
      <c r="E42" s="88">
        <v>13795.448</v>
      </c>
      <c r="F42" s="77">
        <f>SUM(G42:R42)</f>
        <v>21043.323</v>
      </c>
      <c r="G42" s="88">
        <v>4932.4750000000004</v>
      </c>
      <c r="H42" s="88">
        <v>3773.444</v>
      </c>
      <c r="I42" s="88">
        <v>3578.9560000000001</v>
      </c>
      <c r="J42" s="88">
        <v>1000.323</v>
      </c>
      <c r="K42" s="88">
        <v>59.521000000000001</v>
      </c>
      <c r="L42" s="121">
        <v>47.273000000000003</v>
      </c>
      <c r="M42" s="88">
        <v>62.140999999999998</v>
      </c>
      <c r="N42" s="88">
        <v>37.042999999999999</v>
      </c>
      <c r="O42" s="88">
        <v>31.420999999999999</v>
      </c>
      <c r="P42" s="88">
        <v>216.78700000000001</v>
      </c>
      <c r="Q42" s="88">
        <v>3342.9609999999998</v>
      </c>
      <c r="R42" s="90">
        <v>3960.9780000000001</v>
      </c>
    </row>
    <row r="43" spans="1:18" s="26" customFormat="1" ht="24" customHeight="1" thickBot="1">
      <c r="A43" s="207"/>
      <c r="B43" s="71" t="s">
        <v>82</v>
      </c>
      <c r="C43" s="153" t="s">
        <v>41</v>
      </c>
      <c r="D43" s="122">
        <v>8.7480019872741632</v>
      </c>
      <c r="E43" s="122">
        <f t="shared" ref="E43" si="2">E42/E35*100</f>
        <v>8.4182464457145336</v>
      </c>
      <c r="F43" s="123">
        <f>F42/F35*100</f>
        <v>10.402007108214141</v>
      </c>
      <c r="G43" s="122">
        <v>11.27</v>
      </c>
      <c r="H43" s="122">
        <v>11.12</v>
      </c>
      <c r="I43" s="122">
        <v>11.24</v>
      </c>
      <c r="J43" s="122">
        <v>8.3699999999999992</v>
      </c>
      <c r="K43" s="122">
        <v>2.0499999999999998</v>
      </c>
      <c r="L43" s="122">
        <v>1.69</v>
      </c>
      <c r="M43" s="122">
        <v>2.86</v>
      </c>
      <c r="N43" s="122">
        <v>1.76</v>
      </c>
      <c r="O43" s="122">
        <v>1.47</v>
      </c>
      <c r="P43" s="122">
        <v>5.2</v>
      </c>
      <c r="Q43" s="122">
        <v>11.58</v>
      </c>
      <c r="R43" s="122">
        <v>11.05</v>
      </c>
    </row>
    <row r="44" spans="1:18" s="26" customFormat="1" ht="61.5" customHeight="1">
      <c r="A44" s="157" t="s">
        <v>99</v>
      </c>
      <c r="B44" s="72" t="s">
        <v>47</v>
      </c>
      <c r="C44" s="54" t="s">
        <v>48</v>
      </c>
      <c r="D44" s="124">
        <v>118.19</v>
      </c>
      <c r="E44" s="124">
        <v>118.19</v>
      </c>
      <c r="F44" s="125">
        <f>G44</f>
        <v>119.78521006694093</v>
      </c>
      <c r="G44" s="126">
        <v>119.78521006694093</v>
      </c>
      <c r="H44" s="124">
        <v>119.78521006694093</v>
      </c>
      <c r="I44" s="124">
        <v>119.78521006694093</v>
      </c>
      <c r="J44" s="124">
        <v>119.78521006694093</v>
      </c>
      <c r="K44" s="124">
        <v>119.78521006694093</v>
      </c>
      <c r="L44" s="127">
        <v>119.78521006694093</v>
      </c>
      <c r="M44" s="124">
        <v>119.78521006694093</v>
      </c>
      <c r="N44" s="124">
        <v>119.78521006694093</v>
      </c>
      <c r="O44" s="124">
        <v>119.78521006694093</v>
      </c>
      <c r="P44" s="124">
        <v>119.78521006694093</v>
      </c>
      <c r="Q44" s="124">
        <v>119.78521006694093</v>
      </c>
      <c r="R44" s="188">
        <v>119.78521006694093</v>
      </c>
    </row>
    <row r="45" spans="1:18" s="26" customFormat="1" ht="24.75" customHeight="1">
      <c r="A45" s="44" t="s">
        <v>83</v>
      </c>
      <c r="B45" s="68" t="s">
        <v>49</v>
      </c>
      <c r="C45" s="151" t="s">
        <v>48</v>
      </c>
      <c r="D45" s="107">
        <v>82.633008318136021</v>
      </c>
      <c r="E45" s="107">
        <v>82.633008318136021</v>
      </c>
      <c r="F45" s="108">
        <f>G45</f>
        <v>80.623193672050022</v>
      </c>
      <c r="G45" s="107">
        <v>80.623193672050022</v>
      </c>
      <c r="H45" s="107">
        <v>80.623193672050022</v>
      </c>
      <c r="I45" s="107">
        <v>80.623193672050022</v>
      </c>
      <c r="J45" s="128">
        <v>80.623193672050022</v>
      </c>
      <c r="K45" s="107">
        <v>80.623193672050022</v>
      </c>
      <c r="L45" s="129">
        <v>80.623193672050022</v>
      </c>
      <c r="M45" s="107">
        <v>80.623193672050022</v>
      </c>
      <c r="N45" s="107">
        <v>80.623193672050022</v>
      </c>
      <c r="O45" s="107">
        <v>80.623193672050022</v>
      </c>
      <c r="P45" s="128">
        <v>80.623193672050022</v>
      </c>
      <c r="Q45" s="107">
        <v>80.623193672050022</v>
      </c>
      <c r="R45" s="111">
        <v>80.623193672050022</v>
      </c>
    </row>
    <row r="46" spans="1:18" s="26" customFormat="1" ht="25.5" customHeight="1">
      <c r="A46" s="44" t="s">
        <v>85</v>
      </c>
      <c r="B46" s="69" t="s">
        <v>78</v>
      </c>
      <c r="C46" s="151" t="s">
        <v>48</v>
      </c>
      <c r="D46" s="107">
        <v>0.18111284210526316</v>
      </c>
      <c r="E46" s="107">
        <v>0.18111284210526316</v>
      </c>
      <c r="F46" s="108">
        <f>G46</f>
        <v>0.28391024499999995</v>
      </c>
      <c r="G46" s="107">
        <v>0.28391024499999995</v>
      </c>
      <c r="H46" s="107">
        <v>0.28391024499999995</v>
      </c>
      <c r="I46" s="107">
        <v>0.28391024499999995</v>
      </c>
      <c r="J46" s="107">
        <v>0.28391024499999995</v>
      </c>
      <c r="K46" s="107">
        <v>0.28391024499999995</v>
      </c>
      <c r="L46" s="129">
        <v>0.28391024499999995</v>
      </c>
      <c r="M46" s="107">
        <v>0.28391024499999995</v>
      </c>
      <c r="N46" s="107">
        <v>0.28391024499999995</v>
      </c>
      <c r="O46" s="107">
        <v>0.28391024499999995</v>
      </c>
      <c r="P46" s="107">
        <v>0.28391024499999995</v>
      </c>
      <c r="Q46" s="107">
        <v>0.28391024499999995</v>
      </c>
      <c r="R46" s="111">
        <v>0.28391024499999995</v>
      </c>
    </row>
    <row r="47" spans="1:18" s="26" customFormat="1" ht="22.5" customHeight="1">
      <c r="A47" s="44" t="s">
        <v>84</v>
      </c>
      <c r="B47" s="69" t="s">
        <v>50</v>
      </c>
      <c r="C47" s="151" t="s">
        <v>48</v>
      </c>
      <c r="D47" s="130">
        <v>17.368573150084885</v>
      </c>
      <c r="E47" s="130">
        <v>17.368573150084885</v>
      </c>
      <c r="F47" s="131">
        <f>G47</f>
        <v>19.088839193789472</v>
      </c>
      <c r="G47" s="130">
        <v>19.088839193789472</v>
      </c>
      <c r="H47" s="130">
        <v>19.088839193789472</v>
      </c>
      <c r="I47" s="130">
        <v>19.088839193789472</v>
      </c>
      <c r="J47" s="132">
        <v>19.088839193789472</v>
      </c>
      <c r="K47" s="130">
        <v>19.088839193789472</v>
      </c>
      <c r="L47" s="133">
        <v>19.088839193789472</v>
      </c>
      <c r="M47" s="130">
        <v>19.088839193789472</v>
      </c>
      <c r="N47" s="130">
        <v>19.088839193789472</v>
      </c>
      <c r="O47" s="130">
        <v>19.088839193789472</v>
      </c>
      <c r="P47" s="132">
        <v>19.088839193789472</v>
      </c>
      <c r="Q47" s="130">
        <v>19.088839193789472</v>
      </c>
      <c r="R47" s="134">
        <v>19.088839193789472</v>
      </c>
    </row>
    <row r="48" spans="1:18" s="26" customFormat="1" ht="24.75" customHeight="1" thickBot="1">
      <c r="A48" s="165" t="s">
        <v>86</v>
      </c>
      <c r="B48" s="170" t="s">
        <v>51</v>
      </c>
      <c r="C48" s="171" t="s">
        <v>48</v>
      </c>
      <c r="D48" s="172">
        <v>17.5</v>
      </c>
      <c r="E48" s="172">
        <v>17.5</v>
      </c>
      <c r="F48" s="173">
        <f>G48</f>
        <v>19.789266956101432</v>
      </c>
      <c r="G48" s="172">
        <v>19.789266956101432</v>
      </c>
      <c r="H48" s="172">
        <v>19.789266956101432</v>
      </c>
      <c r="I48" s="172">
        <v>19.789266956101432</v>
      </c>
      <c r="J48" s="174">
        <v>19.789266956101432</v>
      </c>
      <c r="K48" s="172">
        <v>19.789266956101432</v>
      </c>
      <c r="L48" s="175">
        <v>19.789266956101432</v>
      </c>
      <c r="M48" s="172">
        <v>19.789266956101432</v>
      </c>
      <c r="N48" s="172">
        <v>19.789266956101432</v>
      </c>
      <c r="O48" s="172">
        <v>19.789266956101432</v>
      </c>
      <c r="P48" s="174">
        <v>19.789266956101432</v>
      </c>
      <c r="Q48" s="172">
        <v>19.789266956101432</v>
      </c>
      <c r="R48" s="176">
        <v>19.789266956101432</v>
      </c>
    </row>
    <row r="49" spans="1:18" s="26" customFormat="1" ht="96.75" customHeight="1">
      <c r="A49" s="177">
        <v>9</v>
      </c>
      <c r="B49" s="180" t="s">
        <v>100</v>
      </c>
      <c r="C49" s="182" t="s">
        <v>44</v>
      </c>
      <c r="D49" s="184">
        <f>SUM(D50,D55)</f>
        <v>184978.182</v>
      </c>
      <c r="E49" s="184">
        <f>SUM(E50,E55)</f>
        <v>163875.554</v>
      </c>
      <c r="F49" s="186">
        <f t="shared" ref="F49:F59" si="3">SUM(G49:R49)</f>
        <v>202300.60180900234</v>
      </c>
      <c r="G49" s="184">
        <f>SUM(G50,G55)</f>
        <v>43711.917834553977</v>
      </c>
      <c r="H49" s="184">
        <f t="shared" ref="H49:R49" si="4">SUM(H50,H55)</f>
        <v>33891.157227195137</v>
      </c>
      <c r="I49" s="184">
        <f t="shared" si="4"/>
        <v>31817.747318639886</v>
      </c>
      <c r="J49" s="184">
        <f t="shared" si="4"/>
        <v>11950.743938723044</v>
      </c>
      <c r="K49" s="184">
        <f t="shared" si="4"/>
        <v>2900.0475000000001</v>
      </c>
      <c r="L49" s="184">
        <f t="shared" si="4"/>
        <v>2792.3976499999994</v>
      </c>
      <c r="M49" s="184">
        <f t="shared" si="4"/>
        <v>2175.9080499999986</v>
      </c>
      <c r="N49" s="184">
        <f t="shared" si="4"/>
        <v>2107.6402000000003</v>
      </c>
      <c r="O49" s="184">
        <f t="shared" si="4"/>
        <v>2133.6334000000002</v>
      </c>
      <c r="P49" s="184">
        <f t="shared" si="4"/>
        <v>4168.6315179332396</v>
      </c>
      <c r="Q49" s="184">
        <f t="shared" si="4"/>
        <v>28852.248027652317</v>
      </c>
      <c r="R49" s="184">
        <f t="shared" si="4"/>
        <v>35798.529144304732</v>
      </c>
    </row>
    <row r="50" spans="1:18" s="26" customFormat="1" ht="42.75" customHeight="1">
      <c r="A50" s="178" t="s">
        <v>101</v>
      </c>
      <c r="B50" s="181" t="s">
        <v>112</v>
      </c>
      <c r="C50" s="183" t="s">
        <v>44</v>
      </c>
      <c r="D50" s="185">
        <f>SUM(D51:D54)</f>
        <v>150062.79999999999</v>
      </c>
      <c r="E50" s="185">
        <f>SUM(E51:E54)</f>
        <v>129659.287</v>
      </c>
      <c r="F50" s="186">
        <f t="shared" si="3"/>
        <v>166360.81565900231</v>
      </c>
      <c r="G50" s="185">
        <f>SUM(G51:G54)</f>
        <v>39739.797834553974</v>
      </c>
      <c r="H50" s="185">
        <f t="shared" ref="H50:R50" si="5">SUM(H51:H54)</f>
        <v>30297.638727195139</v>
      </c>
      <c r="I50" s="185">
        <f t="shared" si="5"/>
        <v>28688.34631863988</v>
      </c>
      <c r="J50" s="185">
        <f t="shared" si="5"/>
        <v>9157.8324387230423</v>
      </c>
      <c r="K50" s="185">
        <f t="shared" si="5"/>
        <v>0</v>
      </c>
      <c r="L50" s="185">
        <f t="shared" si="5"/>
        <v>0</v>
      </c>
      <c r="M50" s="185">
        <f t="shared" si="5"/>
        <v>0</v>
      </c>
      <c r="N50" s="185">
        <f t="shared" si="5"/>
        <v>0</v>
      </c>
      <c r="O50" s="185">
        <f t="shared" si="5"/>
        <v>0</v>
      </c>
      <c r="P50" s="185">
        <f t="shared" si="5"/>
        <v>829.21066793324349</v>
      </c>
      <c r="Q50" s="185">
        <f t="shared" si="5"/>
        <v>25374.190727652316</v>
      </c>
      <c r="R50" s="185">
        <f t="shared" si="5"/>
        <v>32273.798944304734</v>
      </c>
    </row>
    <row r="51" spans="1:18" s="26" customFormat="1" ht="24.75" customHeight="1">
      <c r="A51" s="178" t="s">
        <v>102</v>
      </c>
      <c r="B51" s="181" t="s">
        <v>103</v>
      </c>
      <c r="C51" s="183" t="s">
        <v>44</v>
      </c>
      <c r="D51" s="185">
        <v>113954.42600000001</v>
      </c>
      <c r="E51" s="185">
        <v>99662.426999999996</v>
      </c>
      <c r="F51" s="186">
        <f t="shared" si="3"/>
        <v>122416.12334384366</v>
      </c>
      <c r="G51" s="185">
        <v>29007.16384890824</v>
      </c>
      <c r="H51" s="185">
        <v>21895.446085936273</v>
      </c>
      <c r="I51" s="185">
        <v>20849.976957917119</v>
      </c>
      <c r="J51" s="187">
        <v>7241.7165361881571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7">
        <v>505.41895997067252</v>
      </c>
      <c r="Q51" s="185">
        <v>18822.244033379742</v>
      </c>
      <c r="R51" s="185">
        <v>24094.156921543443</v>
      </c>
    </row>
    <row r="52" spans="1:18" s="26" customFormat="1" ht="24.75" customHeight="1">
      <c r="A52" s="178" t="s">
        <v>104</v>
      </c>
      <c r="B52" s="181" t="s">
        <v>105</v>
      </c>
      <c r="C52" s="183" t="s">
        <v>44</v>
      </c>
      <c r="D52" s="185">
        <v>261.178</v>
      </c>
      <c r="E52" s="185">
        <v>206.381</v>
      </c>
      <c r="F52" s="186">
        <f t="shared" si="3"/>
        <v>395.01654522113643</v>
      </c>
      <c r="G52" s="185">
        <v>78.19483405808343</v>
      </c>
      <c r="H52" s="185">
        <v>93.134585192409006</v>
      </c>
      <c r="I52" s="185">
        <v>61.041679459908089</v>
      </c>
      <c r="J52" s="187">
        <v>16.412109427202818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7">
        <v>2.2639215672006232</v>
      </c>
      <c r="Q52" s="185">
        <v>59.252072925661516</v>
      </c>
      <c r="R52" s="185">
        <v>84.717342590670967</v>
      </c>
    </row>
    <row r="53" spans="1:18" s="26" customFormat="1" ht="24.75" customHeight="1">
      <c r="A53" s="178" t="s">
        <v>106</v>
      </c>
      <c r="B53" s="181" t="s">
        <v>107</v>
      </c>
      <c r="C53" s="183" t="s">
        <v>44</v>
      </c>
      <c r="D53" s="185">
        <v>21021.781999999999</v>
      </c>
      <c r="E53" s="185">
        <v>16512.163</v>
      </c>
      <c r="F53" s="186">
        <f t="shared" si="3"/>
        <v>23066.266103586808</v>
      </c>
      <c r="G53" s="185">
        <v>5770.6768621459369</v>
      </c>
      <c r="H53" s="185">
        <v>4589.4687994514261</v>
      </c>
      <c r="I53" s="185">
        <v>4252.2843524108339</v>
      </c>
      <c r="J53" s="187">
        <v>926.22699272984084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7">
        <v>145.76000863308624</v>
      </c>
      <c r="Q53" s="185">
        <v>3204.2337380293975</v>
      </c>
      <c r="R53" s="185">
        <v>4177.6153501862855</v>
      </c>
    </row>
    <row r="54" spans="1:18" s="26" customFormat="1" ht="21.75" customHeight="1">
      <c r="A54" s="178" t="s">
        <v>108</v>
      </c>
      <c r="B54" s="181" t="s">
        <v>109</v>
      </c>
      <c r="C54" s="183" t="s">
        <v>44</v>
      </c>
      <c r="D54" s="185">
        <v>14825.414000000001</v>
      </c>
      <c r="E54" s="185">
        <v>13278.316000000001</v>
      </c>
      <c r="F54" s="186">
        <f t="shared" si="3"/>
        <v>20483.40966635073</v>
      </c>
      <c r="G54" s="185">
        <v>4883.7622894417136</v>
      </c>
      <c r="H54" s="185">
        <v>3719.5892566150269</v>
      </c>
      <c r="I54" s="185">
        <v>3525.0433288520203</v>
      </c>
      <c r="J54" s="187">
        <v>973.47680037784153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7">
        <v>175.76777776228411</v>
      </c>
      <c r="Q54" s="185">
        <v>3288.4608833175148</v>
      </c>
      <c r="R54" s="185">
        <v>3917.3093299843331</v>
      </c>
    </row>
    <row r="55" spans="1:18" s="26" customFormat="1" ht="44.25" customHeight="1">
      <c r="A55" s="178" t="s">
        <v>110</v>
      </c>
      <c r="B55" s="181" t="s">
        <v>111</v>
      </c>
      <c r="C55" s="183" t="s">
        <v>44</v>
      </c>
      <c r="D55" s="185">
        <f>SUM(D56:D59)</f>
        <v>34915.382000000005</v>
      </c>
      <c r="E55" s="185">
        <f>SUM(E56:E59)</f>
        <v>34216.267</v>
      </c>
      <c r="F55" s="186">
        <f t="shared" si="3"/>
        <v>35939.78615</v>
      </c>
      <c r="G55" s="185">
        <f>SUM(G56:G59)</f>
        <v>3972.1200000000058</v>
      </c>
      <c r="H55" s="185">
        <f t="shared" ref="H55:R55" si="6">SUM(H56:H59)</f>
        <v>3593.5184999999965</v>
      </c>
      <c r="I55" s="185">
        <f t="shared" si="6"/>
        <v>3129.4010000000044</v>
      </c>
      <c r="J55" s="185">
        <f t="shared" si="6"/>
        <v>2792.911500000002</v>
      </c>
      <c r="K55" s="185">
        <f t="shared" si="6"/>
        <v>2900.0475000000001</v>
      </c>
      <c r="L55" s="185">
        <f t="shared" si="6"/>
        <v>2792.3976499999994</v>
      </c>
      <c r="M55" s="185">
        <f t="shared" si="6"/>
        <v>2175.9080499999986</v>
      </c>
      <c r="N55" s="185">
        <f t="shared" si="6"/>
        <v>2107.6402000000003</v>
      </c>
      <c r="O55" s="185">
        <f t="shared" si="6"/>
        <v>2133.6334000000002</v>
      </c>
      <c r="P55" s="185">
        <f t="shared" si="6"/>
        <v>3339.4208499999959</v>
      </c>
      <c r="Q55" s="185">
        <f t="shared" si="6"/>
        <v>3478.0573000000009</v>
      </c>
      <c r="R55" s="185">
        <f t="shared" si="6"/>
        <v>3524.7302000000004</v>
      </c>
    </row>
    <row r="56" spans="1:18" s="26" customFormat="1" ht="21.75" customHeight="1">
      <c r="A56" s="178" t="s">
        <v>113</v>
      </c>
      <c r="B56" s="181" t="s">
        <v>76</v>
      </c>
      <c r="C56" s="183" t="s">
        <v>44</v>
      </c>
      <c r="D56" s="185">
        <v>32302.925999999999</v>
      </c>
      <c r="E56" s="185">
        <v>31878.186000000002</v>
      </c>
      <c r="F56" s="186">
        <f t="shared" si="3"/>
        <v>33383.615550000002</v>
      </c>
      <c r="G56" s="185">
        <v>3749.6390000000056</v>
      </c>
      <c r="H56" s="185">
        <v>3358.4654999999966</v>
      </c>
      <c r="I56" s="185">
        <v>2890.9190000000044</v>
      </c>
      <c r="J56" s="187">
        <v>2615.3685000000019</v>
      </c>
      <c r="K56" s="185">
        <v>2604.0120000000002</v>
      </c>
      <c r="L56" s="185">
        <v>2539.8466499999995</v>
      </c>
      <c r="M56" s="185">
        <v>2044.4506499999986</v>
      </c>
      <c r="N56" s="185">
        <v>1960.1252000000002</v>
      </c>
      <c r="O56" s="185">
        <v>1953.6550000000004</v>
      </c>
      <c r="P56" s="187">
        <v>3150.3168499999956</v>
      </c>
      <c r="Q56" s="185">
        <v>3229.9135000000006</v>
      </c>
      <c r="R56" s="185">
        <v>3286.9037000000008</v>
      </c>
    </row>
    <row r="57" spans="1:18" s="26" customFormat="1" ht="24.75" customHeight="1">
      <c r="A57" s="178" t="s">
        <v>114</v>
      </c>
      <c r="B57" s="181" t="s">
        <v>105</v>
      </c>
      <c r="C57" s="183" t="s">
        <v>44</v>
      </c>
      <c r="D57" s="185">
        <v>0</v>
      </c>
      <c r="E57" s="185">
        <v>0</v>
      </c>
      <c r="F57" s="186">
        <f t="shared" si="3"/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</row>
    <row r="58" spans="1:18" s="26" customFormat="1" ht="24.75" customHeight="1">
      <c r="A58" s="178" t="s">
        <v>115</v>
      </c>
      <c r="B58" s="181" t="s">
        <v>107</v>
      </c>
      <c r="C58" s="183" t="s">
        <v>44</v>
      </c>
      <c r="D58" s="185">
        <v>2098.942</v>
      </c>
      <c r="E58" s="185">
        <v>1820.9490000000001</v>
      </c>
      <c r="F58" s="186">
        <f t="shared" si="3"/>
        <v>1996.2578000000001</v>
      </c>
      <c r="G58" s="185">
        <v>173.76799999999994</v>
      </c>
      <c r="H58" s="185">
        <v>181.19799999999995</v>
      </c>
      <c r="I58" s="185">
        <v>184.56900000000007</v>
      </c>
      <c r="J58" s="187">
        <v>150.69700000000006</v>
      </c>
      <c r="K58" s="185">
        <v>236.51449999999997</v>
      </c>
      <c r="L58" s="185">
        <v>205.27850000000004</v>
      </c>
      <c r="M58" s="185">
        <v>69.316200000000023</v>
      </c>
      <c r="N58" s="185">
        <v>110.47250000000007</v>
      </c>
      <c r="O58" s="185">
        <v>148.55760000000001</v>
      </c>
      <c r="P58" s="187">
        <v>148.08499999999989</v>
      </c>
      <c r="Q58" s="185">
        <v>193.64400000000003</v>
      </c>
      <c r="R58" s="185">
        <v>194.15749999999997</v>
      </c>
    </row>
    <row r="59" spans="1:18" s="26" customFormat="1" ht="24.75" customHeight="1" thickBot="1">
      <c r="A59" s="179" t="s">
        <v>116</v>
      </c>
      <c r="B59" s="73" t="s">
        <v>109</v>
      </c>
      <c r="C59" s="49" t="s">
        <v>44</v>
      </c>
      <c r="D59" s="135">
        <v>513.51400000000001</v>
      </c>
      <c r="E59" s="135">
        <v>517.13199999999995</v>
      </c>
      <c r="F59" s="136">
        <f t="shared" si="3"/>
        <v>559.9128000000004</v>
      </c>
      <c r="G59" s="135">
        <v>48.713000000000044</v>
      </c>
      <c r="H59" s="135">
        <v>53.855000000000025</v>
      </c>
      <c r="I59" s="135">
        <v>53.913000000000068</v>
      </c>
      <c r="J59" s="137">
        <v>26.845999999999961</v>
      </c>
      <c r="K59" s="135">
        <v>59.521000000000114</v>
      </c>
      <c r="L59" s="135">
        <v>47.272500000000029</v>
      </c>
      <c r="M59" s="135">
        <v>62.141200000000026</v>
      </c>
      <c r="N59" s="135">
        <v>37.042500000000025</v>
      </c>
      <c r="O59" s="135">
        <v>31.420800000000067</v>
      </c>
      <c r="P59" s="137">
        <v>41.019000000000013</v>
      </c>
      <c r="Q59" s="135">
        <v>54.499800000000057</v>
      </c>
      <c r="R59" s="135">
        <v>43.668999999999997</v>
      </c>
    </row>
    <row r="60" spans="1:18" s="26" customFormat="1" ht="24.75" customHeight="1">
      <c r="A60" s="41"/>
      <c r="B60" s="65"/>
      <c r="C60" s="166"/>
      <c r="D60" s="167"/>
      <c r="E60" s="167"/>
      <c r="F60" s="168"/>
      <c r="G60" s="167"/>
      <c r="H60" s="167"/>
      <c r="I60" s="167"/>
      <c r="J60" s="169"/>
      <c r="K60" s="167"/>
      <c r="L60" s="167"/>
      <c r="M60" s="167"/>
      <c r="N60" s="167"/>
      <c r="O60" s="167"/>
      <c r="P60" s="169"/>
      <c r="Q60" s="167"/>
      <c r="R60" s="167"/>
    </row>
    <row r="61" spans="1:18" s="26" customFormat="1" ht="24.75" customHeight="1">
      <c r="A61" s="41"/>
      <c r="B61" s="65"/>
      <c r="C61" s="166"/>
      <c r="D61" s="167"/>
      <c r="E61" s="167"/>
      <c r="F61" s="168"/>
      <c r="G61" s="167"/>
      <c r="H61" s="167"/>
      <c r="I61" s="167"/>
      <c r="J61" s="169"/>
      <c r="K61" s="167"/>
      <c r="L61" s="167"/>
      <c r="M61" s="167"/>
      <c r="N61" s="167"/>
      <c r="O61" s="167"/>
      <c r="P61" s="169"/>
      <c r="Q61" s="167"/>
      <c r="R61" s="167"/>
    </row>
    <row r="62" spans="1:18" s="26" customFormat="1" ht="27.75" customHeight="1">
      <c r="B62" s="25"/>
      <c r="C62" s="25"/>
      <c r="D62" s="25"/>
      <c r="E62" s="27"/>
      <c r="F62" s="28"/>
      <c r="G62" s="29"/>
      <c r="H62" s="29"/>
      <c r="I62" s="29"/>
      <c r="J62" s="25"/>
      <c r="K62" s="25"/>
      <c r="L62" s="25"/>
      <c r="M62" s="25"/>
      <c r="N62" s="25"/>
      <c r="O62" s="25"/>
      <c r="P62" s="25"/>
    </row>
    <row r="63" spans="1:18" s="26" customFormat="1" ht="29.25" customHeight="1">
      <c r="F63" s="30"/>
    </row>
    <row r="64" spans="1:18" s="26" customFormat="1" ht="26.25">
      <c r="A64" s="208" t="s">
        <v>119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</row>
    <row r="65" spans="1:18" s="26" customFormat="1" ht="26.25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s="26" customFormat="1" ht="27.75" customHeight="1">
      <c r="A66" s="232" t="s">
        <v>120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</row>
    <row r="67" spans="1:18" s="26" customFormat="1" ht="27.75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1:18" s="26" customFormat="1" ht="26.25">
      <c r="A68" s="203" t="s">
        <v>121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</row>
    <row r="69" spans="1:18" s="26" customFormat="1" ht="26.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</row>
    <row r="70" spans="1:18" s="26" customFormat="1" ht="15.75">
      <c r="B70" s="25"/>
      <c r="C70" s="25"/>
      <c r="D70" s="25"/>
      <c r="E70" s="27"/>
      <c r="F70" s="31"/>
      <c r="G70" s="32"/>
      <c r="J70" s="33"/>
      <c r="K70" s="33"/>
      <c r="N70" s="34"/>
    </row>
    <row r="71" spans="1:18" s="26" customFormat="1" ht="24" customHeight="1">
      <c r="B71" s="25"/>
      <c r="C71" s="25"/>
      <c r="D71" s="25"/>
      <c r="E71" s="27"/>
      <c r="F71" s="31"/>
      <c r="G71" s="32"/>
      <c r="I71" s="32"/>
      <c r="J71" s="32"/>
      <c r="K71" s="74"/>
      <c r="L71" s="32"/>
      <c r="M71" s="32"/>
      <c r="N71" s="32"/>
      <c r="O71" s="32"/>
      <c r="P71" s="32"/>
    </row>
    <row r="72" spans="1:18" s="26" customFormat="1" ht="15.75">
      <c r="B72" s="25"/>
      <c r="C72" s="25"/>
      <c r="D72" s="25"/>
      <c r="E72" s="27"/>
      <c r="F72" s="31"/>
      <c r="G72" s="25"/>
      <c r="L72" s="32"/>
      <c r="M72" s="32"/>
      <c r="N72" s="32"/>
      <c r="O72" s="32"/>
      <c r="P72" s="32"/>
    </row>
    <row r="73" spans="1:18" ht="24" customHeight="1">
      <c r="B73" s="12"/>
      <c r="C73" s="12"/>
      <c r="D73" s="12"/>
      <c r="E73" s="12"/>
      <c r="F73" s="13"/>
      <c r="G73" s="12"/>
      <c r="H73" s="14"/>
      <c r="J73" s="15"/>
      <c r="K73" s="2"/>
      <c r="L73" s="2"/>
      <c r="M73" s="16"/>
      <c r="N73" s="15"/>
      <c r="O73" s="17"/>
      <c r="P73" s="18"/>
    </row>
    <row r="74" spans="1:18">
      <c r="B74" s="12"/>
      <c r="C74" s="12"/>
      <c r="D74" s="12"/>
      <c r="E74" s="12"/>
      <c r="F74" s="13"/>
      <c r="G74" s="12"/>
      <c r="H74" s="12"/>
      <c r="I74" s="19"/>
      <c r="J74" s="19"/>
      <c r="K74" s="19"/>
      <c r="L74" s="19"/>
      <c r="M74" s="20"/>
      <c r="N74" s="18"/>
      <c r="O74" s="18"/>
      <c r="P74" s="18"/>
    </row>
    <row r="75" spans="1:18">
      <c r="B75" s="21"/>
      <c r="C75" s="12"/>
      <c r="D75" s="12"/>
      <c r="E75" s="12"/>
      <c r="F75" s="1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>
      <c r="B76" s="12"/>
      <c r="C76" s="12"/>
      <c r="D76" s="12"/>
      <c r="E76" s="12"/>
      <c r="F76" s="10"/>
      <c r="G76" s="21"/>
      <c r="H76" s="12"/>
      <c r="I76" s="12"/>
      <c r="J76" s="12"/>
      <c r="K76" s="12"/>
      <c r="L76" s="12"/>
      <c r="M76" s="23"/>
      <c r="N76" s="2"/>
      <c r="O76" s="2"/>
      <c r="P76" s="2"/>
    </row>
    <row r="77" spans="1:18">
      <c r="E77" s="3"/>
    </row>
    <row r="78" spans="1:18">
      <c r="E78" s="3"/>
    </row>
    <row r="79" spans="1:18">
      <c r="E79" s="3"/>
    </row>
    <row r="80" spans="1:18">
      <c r="E80" s="3"/>
    </row>
    <row r="81" spans="5:6">
      <c r="E81" s="3"/>
      <c r="F81" s="13"/>
    </row>
    <row r="82" spans="5:6">
      <c r="E82" s="3"/>
      <c r="F82" s="13"/>
    </row>
    <row r="83" spans="5:6">
      <c r="E83" s="3"/>
    </row>
    <row r="84" spans="5:6">
      <c r="E84" s="3"/>
    </row>
    <row r="85" spans="5:6">
      <c r="E85" s="3"/>
    </row>
    <row r="86" spans="5:6">
      <c r="E86" s="3"/>
    </row>
    <row r="87" spans="5:6">
      <c r="E87" s="3"/>
    </row>
    <row r="88" spans="5:6">
      <c r="E88" s="3"/>
    </row>
    <row r="89" spans="5:6">
      <c r="E89" s="3"/>
    </row>
    <row r="90" spans="5:6">
      <c r="E90" s="3"/>
    </row>
    <row r="91" spans="5:6">
      <c r="E91" s="3"/>
    </row>
    <row r="92" spans="5:6">
      <c r="E92" s="3"/>
    </row>
    <row r="93" spans="5:6">
      <c r="E93" s="3"/>
    </row>
    <row r="94" spans="5:6">
      <c r="E94" s="3"/>
    </row>
    <row r="95" spans="5:6">
      <c r="E95" s="3"/>
    </row>
    <row r="96" spans="5:6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  <row r="2020" spans="5:5">
      <c r="E2020" s="3"/>
    </row>
    <row r="2021" spans="5:5">
      <c r="E2021" s="3"/>
    </row>
    <row r="2022" spans="5:5">
      <c r="E2022" s="3"/>
    </row>
    <row r="2023" spans="5:5">
      <c r="E2023" s="3"/>
    </row>
    <row r="2024" spans="5:5">
      <c r="E2024" s="3"/>
    </row>
    <row r="2025" spans="5:5">
      <c r="E2025" s="3"/>
    </row>
    <row r="2026" spans="5:5">
      <c r="E2026" s="3"/>
    </row>
    <row r="2027" spans="5:5">
      <c r="E2027" s="3"/>
    </row>
    <row r="2028" spans="5:5">
      <c r="E2028" s="3"/>
    </row>
    <row r="2029" spans="5:5">
      <c r="E2029" s="3"/>
    </row>
  </sheetData>
  <mergeCells count="24">
    <mergeCell ref="F11:F12"/>
    <mergeCell ref="G11:R11"/>
    <mergeCell ref="A11:A12"/>
    <mergeCell ref="B11:B12"/>
    <mergeCell ref="C11:C12"/>
    <mergeCell ref="D11:D12"/>
    <mergeCell ref="E11:E12"/>
    <mergeCell ref="A5:R5"/>
    <mergeCell ref="A6:R6"/>
    <mergeCell ref="A7:R7"/>
    <mergeCell ref="A8:R8"/>
    <mergeCell ref="F9:K9"/>
    <mergeCell ref="A68:R68"/>
    <mergeCell ref="A21:A22"/>
    <mergeCell ref="A23:A24"/>
    <mergeCell ref="A64:R64"/>
    <mergeCell ref="A42:A43"/>
    <mergeCell ref="A26:A27"/>
    <mergeCell ref="A36:A37"/>
    <mergeCell ref="A38:A39"/>
    <mergeCell ref="A40:A41"/>
    <mergeCell ref="A29:R29"/>
    <mergeCell ref="A30:R30"/>
    <mergeCell ref="A66:R66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38" fitToHeight="2" orientation="landscape" useFirstPageNumber="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2021-05-17T06:26:50Z</dcterms:modified>
</cp:coreProperties>
</file>